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15195" windowHeight="8220" firstSheet="3" activeTab="5"/>
  </bookViews>
  <sheets>
    <sheet name="14.02.2013" sheetId="12" r:id="rId1"/>
    <sheet name="12.03.2013" sheetId="14" r:id="rId2"/>
    <sheet name="19.03.2013 " sheetId="15" r:id="rId3"/>
    <sheet name="27.05.2013" sheetId="16" r:id="rId4"/>
    <sheet name="2400 TON YENİ" sheetId="18" r:id="rId5"/>
    <sheet name="10.12.2013" sheetId="19" r:id="rId6"/>
    <sheet name="16.12.2013" sheetId="20" r:id="rId7"/>
    <sheet name="07.12.2012" sheetId="13" state="hidden" r:id="rId8"/>
  </sheets>
  <definedNames>
    <definedName name="_xlnm.Print_Area" localSheetId="7">'07.12.2012'!$A$1:$M$47</definedName>
    <definedName name="_xlnm.Print_Area" localSheetId="5">'10.12.2013'!$A$1:$M$64</definedName>
    <definedName name="_xlnm.Print_Area" localSheetId="1">'12.03.2013'!$A$1:$M$39</definedName>
    <definedName name="_xlnm.Print_Area" localSheetId="0">'14.02.2013'!$A$1:$M$90</definedName>
    <definedName name="_xlnm.Print_Area" localSheetId="6">'16.12.2013'!$A$1:$M$111</definedName>
    <definedName name="_xlnm.Print_Area" localSheetId="2">'19.03.2013 '!$A$1:$M$24</definedName>
    <definedName name="_xlnm.Print_Area" localSheetId="4">'2400 TON YENİ'!$A$1:$M$26</definedName>
    <definedName name="_xlnm.Print_Area" localSheetId="3">'27.05.2013'!$A$1:$M$27</definedName>
    <definedName name="_xlnm.Print_Titles" localSheetId="7">'07.12.2012'!$3:$4</definedName>
    <definedName name="_xlnm.Print_Titles" localSheetId="5">'10.12.2013'!$3:$4</definedName>
    <definedName name="_xlnm.Print_Titles" localSheetId="1">'12.03.2013'!$3:$4</definedName>
    <definedName name="_xlnm.Print_Titles" localSheetId="0">'14.02.2013'!$3:$4</definedName>
    <definedName name="_xlnm.Print_Titles" localSheetId="6">'16.12.2013'!$3:$4</definedName>
    <definedName name="_xlnm.Print_Titles" localSheetId="2">'19.03.2013 '!$3:$4</definedName>
    <definedName name="_xlnm.Print_Titles" localSheetId="4">'2400 TON YENİ'!$3:$4</definedName>
    <definedName name="_xlnm.Print_Titles" localSheetId="3">'27.05.2013'!$3:$4</definedName>
  </definedNames>
  <calcPr calcId="124519"/>
</workbook>
</file>

<file path=xl/calcChain.xml><?xml version="1.0" encoding="utf-8"?>
<calcChain xmlns="http://schemas.openxmlformats.org/spreadsheetml/2006/main">
  <c r="H57" i="20"/>
  <c r="J57"/>
  <c r="L57"/>
  <c r="H58"/>
  <c r="J58"/>
  <c r="L58"/>
  <c r="H59"/>
  <c r="J59"/>
  <c r="L59"/>
  <c r="H60"/>
  <c r="J60"/>
  <c r="L60"/>
  <c r="H61"/>
  <c r="J61"/>
  <c r="L61"/>
  <c r="H62"/>
  <c r="J62"/>
  <c r="L62"/>
  <c r="H63"/>
  <c r="J63"/>
  <c r="L63"/>
  <c r="H64"/>
  <c r="J64"/>
  <c r="L64"/>
  <c r="H65"/>
  <c r="J65"/>
  <c r="L65"/>
  <c r="H66"/>
  <c r="J66"/>
  <c r="L66"/>
  <c r="H67"/>
  <c r="J67"/>
  <c r="L67"/>
  <c r="H68"/>
  <c r="J68"/>
  <c r="L68"/>
  <c r="H69"/>
  <c r="J69"/>
  <c r="L69"/>
  <c r="H70"/>
  <c r="J70"/>
  <c r="L70"/>
  <c r="H71"/>
  <c r="J71"/>
  <c r="L71"/>
  <c r="H72"/>
  <c r="J72"/>
  <c r="L72"/>
  <c r="H73"/>
  <c r="J73"/>
  <c r="L73"/>
  <c r="H74"/>
  <c r="J74"/>
  <c r="L74"/>
  <c r="H75"/>
  <c r="J75"/>
  <c r="L75"/>
  <c r="H76"/>
  <c r="J76"/>
  <c r="L76"/>
  <c r="H77"/>
  <c r="J77"/>
  <c r="L77"/>
  <c r="H78"/>
  <c r="J78"/>
  <c r="L78"/>
  <c r="H79"/>
  <c r="J79"/>
  <c r="L79"/>
  <c r="H80"/>
  <c r="J80"/>
  <c r="L80"/>
  <c r="H81"/>
  <c r="J81"/>
  <c r="L81"/>
  <c r="H82"/>
  <c r="J82"/>
  <c r="L82"/>
  <c r="H83"/>
  <c r="J83"/>
  <c r="L83"/>
  <c r="H84"/>
  <c r="J84"/>
  <c r="L84"/>
  <c r="H85"/>
  <c r="J85"/>
  <c r="L85"/>
  <c r="H86"/>
  <c r="J86"/>
  <c r="L86"/>
  <c r="H87"/>
  <c r="J87"/>
  <c r="L87"/>
  <c r="H88"/>
  <c r="J88"/>
  <c r="L88"/>
  <c r="H89"/>
  <c r="J89"/>
  <c r="L89"/>
  <c r="H90"/>
  <c r="J90"/>
  <c r="L90"/>
  <c r="H91"/>
  <c r="J91"/>
  <c r="L91"/>
  <c r="H92"/>
  <c r="J92"/>
  <c r="L92"/>
  <c r="H93"/>
  <c r="J93"/>
  <c r="L93"/>
  <c r="H94"/>
  <c r="J94"/>
  <c r="L94"/>
  <c r="H95"/>
  <c r="J95"/>
  <c r="L95"/>
  <c r="H96"/>
  <c r="J96"/>
  <c r="L96"/>
  <c r="H97"/>
  <c r="J97"/>
  <c r="L97"/>
  <c r="H98"/>
  <c r="J98"/>
  <c r="L98"/>
  <c r="H99"/>
  <c r="J99"/>
  <c r="L99"/>
  <c r="H100"/>
  <c r="J100"/>
  <c r="L100"/>
  <c r="H101"/>
  <c r="J101"/>
  <c r="L101"/>
  <c r="H102"/>
  <c r="J102"/>
  <c r="L102"/>
  <c r="H103"/>
  <c r="J103"/>
  <c r="L103"/>
  <c r="H104"/>
  <c r="J104"/>
  <c r="L104"/>
  <c r="I105"/>
  <c r="F105"/>
  <c r="J56"/>
  <c r="H56"/>
  <c r="L56" s="1"/>
  <c r="J55"/>
  <c r="H55"/>
  <c r="L55" s="1"/>
  <c r="J54"/>
  <c r="H54"/>
  <c r="L54" s="1"/>
  <c r="J53"/>
  <c r="H53"/>
  <c r="L53" s="1"/>
  <c r="J52"/>
  <c r="H52"/>
  <c r="L52" s="1"/>
  <c r="J51"/>
  <c r="H51"/>
  <c r="L51" s="1"/>
  <c r="J50"/>
  <c r="H50"/>
  <c r="L50" s="1"/>
  <c r="J49"/>
  <c r="H49"/>
  <c r="L49" s="1"/>
  <c r="J48"/>
  <c r="H48"/>
  <c r="L48" s="1"/>
  <c r="J47"/>
  <c r="H47"/>
  <c r="L47" s="1"/>
  <c r="J46"/>
  <c r="H46"/>
  <c r="L46" s="1"/>
  <c r="J45"/>
  <c r="H45"/>
  <c r="L45" s="1"/>
  <c r="J44"/>
  <c r="H44"/>
  <c r="L44" s="1"/>
  <c r="J43"/>
  <c r="H43"/>
  <c r="L43" s="1"/>
  <c r="J42"/>
  <c r="H42"/>
  <c r="L42" s="1"/>
  <c r="J41"/>
  <c r="H41"/>
  <c r="L41" s="1"/>
  <c r="J40"/>
  <c r="H40"/>
  <c r="L40" s="1"/>
  <c r="J39"/>
  <c r="H39"/>
  <c r="L39" s="1"/>
  <c r="J38"/>
  <c r="H38"/>
  <c r="L38" s="1"/>
  <c r="J37"/>
  <c r="H37"/>
  <c r="L37" s="1"/>
  <c r="J36"/>
  <c r="H36"/>
  <c r="L36" s="1"/>
  <c r="J35"/>
  <c r="H35"/>
  <c r="L35" s="1"/>
  <c r="J34"/>
  <c r="H34"/>
  <c r="L34" s="1"/>
  <c r="J33"/>
  <c r="H33"/>
  <c r="L33" s="1"/>
  <c r="J32"/>
  <c r="H32"/>
  <c r="L32" s="1"/>
  <c r="J31"/>
  <c r="H31"/>
  <c r="L31" s="1"/>
  <c r="J30"/>
  <c r="H30"/>
  <c r="L30" s="1"/>
  <c r="J29"/>
  <c r="H29"/>
  <c r="L29" s="1"/>
  <c r="J28"/>
  <c r="H28"/>
  <c r="L28" s="1"/>
  <c r="J27"/>
  <c r="H27"/>
  <c r="L27" s="1"/>
  <c r="J26"/>
  <c r="H26"/>
  <c r="L26" s="1"/>
  <c r="J25"/>
  <c r="H25"/>
  <c r="L25" s="1"/>
  <c r="J24"/>
  <c r="H24"/>
  <c r="L24" s="1"/>
  <c r="J23"/>
  <c r="H23"/>
  <c r="L23" s="1"/>
  <c r="J22"/>
  <c r="H22"/>
  <c r="L22" s="1"/>
  <c r="J21"/>
  <c r="H21"/>
  <c r="L21" s="1"/>
  <c r="J20"/>
  <c r="H20"/>
  <c r="L20" s="1"/>
  <c r="J19"/>
  <c r="H19"/>
  <c r="L19" s="1"/>
  <c r="J18"/>
  <c r="H18"/>
  <c r="L18" s="1"/>
  <c r="J17"/>
  <c r="H17"/>
  <c r="L17" s="1"/>
  <c r="J16"/>
  <c r="H16"/>
  <c r="L16" s="1"/>
  <c r="J15"/>
  <c r="J105" s="1"/>
  <c r="H15"/>
  <c r="L15" s="1"/>
  <c r="J14"/>
  <c r="H14"/>
  <c r="L14" s="1"/>
  <c r="J13"/>
  <c r="H13"/>
  <c r="L13" s="1"/>
  <c r="J12"/>
  <c r="H12"/>
  <c r="L12" s="1"/>
  <c r="J11"/>
  <c r="H11"/>
  <c r="L11" s="1"/>
  <c r="J10"/>
  <c r="H10"/>
  <c r="L10" s="1"/>
  <c r="J9"/>
  <c r="H9"/>
  <c r="L9" s="1"/>
  <c r="J8"/>
  <c r="H8"/>
  <c r="L8" s="1"/>
  <c r="J7"/>
  <c r="H7"/>
  <c r="L7" s="1"/>
  <c r="J6"/>
  <c r="H6"/>
  <c r="L6" s="1"/>
  <c r="J5"/>
  <c r="H5"/>
  <c r="L58" i="19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H58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F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I58"/>
  <c r="J16"/>
  <c r="J15"/>
  <c r="J14"/>
  <c r="J13"/>
  <c r="J12"/>
  <c r="J11"/>
  <c r="J10"/>
  <c r="J9"/>
  <c r="J8"/>
  <c r="J7"/>
  <c r="J6"/>
  <c r="J5"/>
  <c r="H5"/>
  <c r="L5" s="1"/>
  <c r="F20" i="18"/>
  <c r="M20"/>
  <c r="I19"/>
  <c r="F19"/>
  <c r="J18"/>
  <c r="H18"/>
  <c r="L18" s="1"/>
  <c r="J17"/>
  <c r="H17"/>
  <c r="L17" s="1"/>
  <c r="J16"/>
  <c r="J19" s="1"/>
  <c r="H16"/>
  <c r="L16" s="1"/>
  <c r="L19" s="1"/>
  <c r="M15"/>
  <c r="I15"/>
  <c r="F15"/>
  <c r="J14"/>
  <c r="H14"/>
  <c r="L14" s="1"/>
  <c r="J13"/>
  <c r="H13"/>
  <c r="L13" s="1"/>
  <c r="J12"/>
  <c r="H12"/>
  <c r="L12" s="1"/>
  <c r="J11"/>
  <c r="H11"/>
  <c r="L11" s="1"/>
  <c r="J10"/>
  <c r="H10"/>
  <c r="L10" s="1"/>
  <c r="J9"/>
  <c r="H9"/>
  <c r="L9" s="1"/>
  <c r="J8"/>
  <c r="H8"/>
  <c r="L8" s="1"/>
  <c r="J7"/>
  <c r="H7"/>
  <c r="L7" s="1"/>
  <c r="J6"/>
  <c r="H6"/>
  <c r="L6" s="1"/>
  <c r="J5"/>
  <c r="J15" s="1"/>
  <c r="J20" s="1"/>
  <c r="H5"/>
  <c r="H15" s="1"/>
  <c r="J21" i="16"/>
  <c r="I21"/>
  <c r="J20"/>
  <c r="J6"/>
  <c r="J7"/>
  <c r="J8"/>
  <c r="J9"/>
  <c r="J10"/>
  <c r="J11"/>
  <c r="J12"/>
  <c r="J13"/>
  <c r="J14"/>
  <c r="J15"/>
  <c r="J16"/>
  <c r="J17"/>
  <c r="J18"/>
  <c r="J19"/>
  <c r="J5"/>
  <c r="H5" i="15"/>
  <c r="L20" i="16"/>
  <c r="L21" s="1"/>
  <c r="L6"/>
  <c r="L7"/>
  <c r="L8"/>
  <c r="L9"/>
  <c r="L10"/>
  <c r="L11"/>
  <c r="L12"/>
  <c r="L13"/>
  <c r="L14"/>
  <c r="L15"/>
  <c r="L16"/>
  <c r="L17"/>
  <c r="L18"/>
  <c r="L19"/>
  <c r="L5"/>
  <c r="F20"/>
  <c r="F21" s="1"/>
  <c r="C25" s="1"/>
  <c r="H15"/>
  <c r="H16"/>
  <c r="H17"/>
  <c r="H18"/>
  <c r="H19"/>
  <c r="M21"/>
  <c r="I20"/>
  <c r="H14"/>
  <c r="H13"/>
  <c r="H12"/>
  <c r="H11"/>
  <c r="H10"/>
  <c r="H9"/>
  <c r="H8"/>
  <c r="H7"/>
  <c r="H6"/>
  <c r="H5"/>
  <c r="C22" i="15"/>
  <c r="M18"/>
  <c r="I17"/>
  <c r="F17"/>
  <c r="H16"/>
  <c r="L16" s="1"/>
  <c r="H15"/>
  <c r="L15" s="1"/>
  <c r="H14"/>
  <c r="L14" s="1"/>
  <c r="H13"/>
  <c r="L13" s="1"/>
  <c r="H12"/>
  <c r="L12" s="1"/>
  <c r="H11"/>
  <c r="L11" s="1"/>
  <c r="J17"/>
  <c r="H10"/>
  <c r="H17" s="1"/>
  <c r="I9"/>
  <c r="F9"/>
  <c r="F18" s="1"/>
  <c r="H8"/>
  <c r="L8" s="1"/>
  <c r="H7"/>
  <c r="L7" s="1"/>
  <c r="H6"/>
  <c r="L6" s="1"/>
  <c r="J9"/>
  <c r="L5"/>
  <c r="L9" s="1"/>
  <c r="I33" i="14"/>
  <c r="F33"/>
  <c r="H23"/>
  <c r="H24"/>
  <c r="H25"/>
  <c r="H26"/>
  <c r="H27"/>
  <c r="H28"/>
  <c r="H29"/>
  <c r="H30"/>
  <c r="H31"/>
  <c r="H18"/>
  <c r="H19"/>
  <c r="H20"/>
  <c r="H6"/>
  <c r="H7"/>
  <c r="H8"/>
  <c r="H9"/>
  <c r="H10"/>
  <c r="H11"/>
  <c r="H12"/>
  <c r="H13"/>
  <c r="H14"/>
  <c r="H15"/>
  <c r="F21"/>
  <c r="I32"/>
  <c r="F32"/>
  <c r="I21"/>
  <c r="I16"/>
  <c r="F16"/>
  <c r="M16"/>
  <c r="H105" i="20" l="1"/>
  <c r="L5"/>
  <c r="L105" s="1"/>
  <c r="J58" i="19"/>
  <c r="I20" i="18"/>
  <c r="L5"/>
  <c r="L15" s="1"/>
  <c r="L20" s="1"/>
  <c r="H19"/>
  <c r="H20" s="1"/>
  <c r="H20" i="16"/>
  <c r="H21" s="1"/>
  <c r="D25"/>
  <c r="E25" s="1"/>
  <c r="J18" i="15"/>
  <c r="D22" s="1"/>
  <c r="E22" s="1"/>
  <c r="H9"/>
  <c r="H18" s="1"/>
  <c r="L10"/>
  <c r="L17" s="1"/>
  <c r="L18" s="1"/>
  <c r="M33" i="14"/>
  <c r="J31"/>
  <c r="L31"/>
  <c r="J30"/>
  <c r="L30"/>
  <c r="J29"/>
  <c r="L29"/>
  <c r="J28"/>
  <c r="L28"/>
  <c r="J27"/>
  <c r="L27"/>
  <c r="J26"/>
  <c r="L26"/>
  <c r="J25"/>
  <c r="L25"/>
  <c r="J24"/>
  <c r="L24"/>
  <c r="J23"/>
  <c r="L23"/>
  <c r="J22"/>
  <c r="J32" s="1"/>
  <c r="H22"/>
  <c r="H32" s="1"/>
  <c r="J20"/>
  <c r="L20"/>
  <c r="J19"/>
  <c r="L19"/>
  <c r="J18"/>
  <c r="L18"/>
  <c r="J17"/>
  <c r="J21" s="1"/>
  <c r="H17"/>
  <c r="H21" s="1"/>
  <c r="J15"/>
  <c r="L15"/>
  <c r="J14"/>
  <c r="L14"/>
  <c r="J13"/>
  <c r="L13"/>
  <c r="J12"/>
  <c r="L12"/>
  <c r="J11"/>
  <c r="L11"/>
  <c r="J10"/>
  <c r="L10"/>
  <c r="J9"/>
  <c r="L9"/>
  <c r="J8"/>
  <c r="L8"/>
  <c r="J7"/>
  <c r="L7"/>
  <c r="J6"/>
  <c r="L6"/>
  <c r="J5"/>
  <c r="H5"/>
  <c r="H16" s="1"/>
  <c r="J6" i="12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5"/>
  <c r="F79"/>
  <c r="C84" s="1"/>
  <c r="H59"/>
  <c r="L59" s="1"/>
  <c r="H60"/>
  <c r="L60" s="1"/>
  <c r="H61"/>
  <c r="L61" s="1"/>
  <c r="H62"/>
  <c r="L62" s="1"/>
  <c r="H63"/>
  <c r="L63" s="1"/>
  <c r="H64"/>
  <c r="L64" s="1"/>
  <c r="H65"/>
  <c r="L65" s="1"/>
  <c r="H66"/>
  <c r="L66" s="1"/>
  <c r="H67"/>
  <c r="L67" s="1"/>
  <c r="H68"/>
  <c r="L68" s="1"/>
  <c r="H69"/>
  <c r="L69" s="1"/>
  <c r="H70"/>
  <c r="L70" s="1"/>
  <c r="H71"/>
  <c r="L71" s="1"/>
  <c r="H72"/>
  <c r="L72" s="1"/>
  <c r="H73"/>
  <c r="L73" s="1"/>
  <c r="H74"/>
  <c r="L74" s="1"/>
  <c r="H75"/>
  <c r="L75" s="1"/>
  <c r="H76"/>
  <c r="L76" s="1"/>
  <c r="H77"/>
  <c r="L77" s="1"/>
  <c r="H78"/>
  <c r="L78" s="1"/>
  <c r="I18" i="15" l="1"/>
  <c r="J79" i="12"/>
  <c r="D84" s="1"/>
  <c r="E84" s="1"/>
  <c r="H33" i="14"/>
  <c r="L5"/>
  <c r="L17"/>
  <c r="L21" s="1"/>
  <c r="L22"/>
  <c r="L32" s="1"/>
  <c r="J16"/>
  <c r="J33" s="1"/>
  <c r="L16"/>
  <c r="L33" s="1"/>
  <c r="M45" i="13"/>
  <c r="F45"/>
  <c r="H44"/>
  <c r="L44" s="1"/>
  <c r="H43"/>
  <c r="L43" s="1"/>
  <c r="H42"/>
  <c r="L42" s="1"/>
  <c r="H41"/>
  <c r="L41" s="1"/>
  <c r="H40"/>
  <c r="L40" s="1"/>
  <c r="H39"/>
  <c r="L39" s="1"/>
  <c r="H38"/>
  <c r="L38" s="1"/>
  <c r="H37"/>
  <c r="L37" s="1"/>
  <c r="H36"/>
  <c r="L36" s="1"/>
  <c r="H35"/>
  <c r="L35" s="1"/>
  <c r="H34"/>
  <c r="L34" s="1"/>
  <c r="H33"/>
  <c r="L33" s="1"/>
  <c r="H32"/>
  <c r="L32" s="1"/>
  <c r="H31"/>
  <c r="L31" s="1"/>
  <c r="H30"/>
  <c r="L30" s="1"/>
  <c r="H29"/>
  <c r="L29" s="1"/>
  <c r="H28"/>
  <c r="L28" s="1"/>
  <c r="H27"/>
  <c r="L27" s="1"/>
  <c r="H26"/>
  <c r="L26" s="1"/>
  <c r="H25"/>
  <c r="L25" s="1"/>
  <c r="H24"/>
  <c r="L24" s="1"/>
  <c r="H23"/>
  <c r="L23" s="1"/>
  <c r="H22"/>
  <c r="L22" s="1"/>
  <c r="H21"/>
  <c r="L21" s="1"/>
  <c r="H20"/>
  <c r="L20" s="1"/>
  <c r="H19"/>
  <c r="L19" s="1"/>
  <c r="H18"/>
  <c r="L18" s="1"/>
  <c r="H17"/>
  <c r="L17" s="1"/>
  <c r="H16"/>
  <c r="L16" s="1"/>
  <c r="H15"/>
  <c r="L15" s="1"/>
  <c r="H14"/>
  <c r="L14" s="1"/>
  <c r="H13"/>
  <c r="L13" s="1"/>
  <c r="H12"/>
  <c r="L12" s="1"/>
  <c r="H11"/>
  <c r="L11" s="1"/>
  <c r="H10"/>
  <c r="L10" s="1"/>
  <c r="H9"/>
  <c r="L9" s="1"/>
  <c r="H8"/>
  <c r="L8" s="1"/>
  <c r="H7"/>
  <c r="L7" s="1"/>
  <c r="H6"/>
  <c r="L6" s="1"/>
  <c r="H5"/>
  <c r="H58" i="12"/>
  <c r="L58" s="1"/>
  <c r="H57"/>
  <c r="L57" s="1"/>
  <c r="H56"/>
  <c r="L56" s="1"/>
  <c r="H55"/>
  <c r="L55" s="1"/>
  <c r="H54"/>
  <c r="L54" s="1"/>
  <c r="H53"/>
  <c r="L53" s="1"/>
  <c r="H52"/>
  <c r="L52" s="1"/>
  <c r="H51"/>
  <c r="L51" s="1"/>
  <c r="H50"/>
  <c r="L50" s="1"/>
  <c r="H49"/>
  <c r="L49" s="1"/>
  <c r="H48"/>
  <c r="L48" s="1"/>
  <c r="H47"/>
  <c r="L47" s="1"/>
  <c r="H46"/>
  <c r="L46" s="1"/>
  <c r="H45"/>
  <c r="L45" s="1"/>
  <c r="H44"/>
  <c r="L44" s="1"/>
  <c r="H43"/>
  <c r="L43" s="1"/>
  <c r="H42"/>
  <c r="L42" s="1"/>
  <c r="H41"/>
  <c r="H40"/>
  <c r="L40" s="1"/>
  <c r="H39"/>
  <c r="L39" s="1"/>
  <c r="H38"/>
  <c r="L38" s="1"/>
  <c r="H37"/>
  <c r="L37" s="1"/>
  <c r="H36"/>
  <c r="L36" s="1"/>
  <c r="H35"/>
  <c r="L35" s="1"/>
  <c r="H34"/>
  <c r="L34" s="1"/>
  <c r="H33"/>
  <c r="L33" s="1"/>
  <c r="H32"/>
  <c r="L32" s="1"/>
  <c r="H31"/>
  <c r="L31" s="1"/>
  <c r="H30"/>
  <c r="L30" s="1"/>
  <c r="H29"/>
  <c r="L29" s="1"/>
  <c r="H28"/>
  <c r="L28" s="1"/>
  <c r="H27"/>
  <c r="L27" s="1"/>
  <c r="H26"/>
  <c r="L26" s="1"/>
  <c r="H25"/>
  <c r="L25" s="1"/>
  <c r="H24"/>
  <c r="L24" s="1"/>
  <c r="H23"/>
  <c r="L23" s="1"/>
  <c r="H22"/>
  <c r="L22" s="1"/>
  <c r="H21"/>
  <c r="L21" s="1"/>
  <c r="H20"/>
  <c r="L20" s="1"/>
  <c r="H19"/>
  <c r="L19" s="1"/>
  <c r="H18"/>
  <c r="L18" s="1"/>
  <c r="H17"/>
  <c r="L17" s="1"/>
  <c r="H16"/>
  <c r="L16" s="1"/>
  <c r="H15"/>
  <c r="L15" s="1"/>
  <c r="H14"/>
  <c r="L14" s="1"/>
  <c r="H13"/>
  <c r="L13" s="1"/>
  <c r="H12"/>
  <c r="L12" s="1"/>
  <c r="H11"/>
  <c r="L11" s="1"/>
  <c r="H10"/>
  <c r="L10" s="1"/>
  <c r="H9"/>
  <c r="L9" s="1"/>
  <c r="H8"/>
  <c r="L8" s="1"/>
  <c r="H7"/>
  <c r="L7" s="1"/>
  <c r="H6"/>
  <c r="L6" s="1"/>
  <c r="H5"/>
  <c r="L5" s="1"/>
  <c r="M79"/>
  <c r="H45" i="13" l="1"/>
  <c r="L41" i="12"/>
  <c r="L79" s="1"/>
  <c r="H79"/>
  <c r="L5" i="13"/>
  <c r="L45" s="1"/>
</calcChain>
</file>

<file path=xl/sharedStrings.xml><?xml version="1.0" encoding="utf-8"?>
<sst xmlns="http://schemas.openxmlformats.org/spreadsheetml/2006/main" count="1620" uniqueCount="223">
  <si>
    <t>CEYLANPINAR TARIM İŞLETMESİ MÜDÜRLÜĞÜ</t>
  </si>
  <si>
    <t>P.
NO</t>
  </si>
  <si>
    <t>CİNSİ</t>
  </si>
  <si>
    <t>MUHAMMEN</t>
  </si>
  <si>
    <t>İHALE</t>
  </si>
  <si>
    <t>KALAN FİRMA</t>
  </si>
  <si>
    <t>KATİ TEMİNAT
% 10</t>
  </si>
  <si>
    <t>II Ürün Mah. Dane Mısır</t>
  </si>
  <si>
    <t>Merkez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</si>
  <si>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</si>
  <si>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</si>
  <si>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</si>
  <si>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</si>
  <si>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</si>
  <si>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</si>
  <si>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</si>
  <si>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</si>
  <si>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</si>
  <si>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</si>
  <si>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</si>
  <si>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</si>
  <si>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</si>
  <si>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</si>
  <si>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</si>
  <si>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</si>
  <si>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</si>
  <si>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</si>
  <si>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</si>
  <si>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</si>
  <si>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T O P L A M</t>
  </si>
  <si>
    <t>TUTARI
TL</t>
  </si>
  <si>
    <t>GEÇİCİ TEMİNAT 
%5 (TL)</t>
  </si>
  <si>
    <t>FİYATI
(TL/TON)</t>
  </si>
  <si>
    <t>Fiyatı</t>
  </si>
  <si>
    <t>Tutarı</t>
  </si>
  <si>
    <t>Üretim 
Yılı</t>
  </si>
  <si>
    <t>Yığın 
No</t>
  </si>
  <si>
    <t>Miktar
(Ton)</t>
  </si>
  <si>
    <t>Teslim
Yeri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</si>
  <si>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</si>
  <si>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</si>
  <si>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</si>
  <si>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</si>
  <si>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</si>
  <si>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</si>
  <si>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</si>
  <si>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</si>
  <si>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</si>
  <si>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</si>
  <si>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</si>
  <si>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</si>
  <si>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</si>
  <si>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</si>
  <si>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</si>
  <si>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</si>
  <si>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</si>
  <si>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</si>
  <si>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</si>
  <si>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</si>
  <si>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</si>
  <si>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</si>
  <si>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</si>
  <si>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</si>
  <si>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</si>
  <si>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</si>
  <si>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</si>
  <si>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</si>
  <si>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</si>
  <si>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</si>
  <si>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</si>
  <si>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</si>
  <si>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</si>
  <si>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</si>
  <si>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G.Su</t>
  </si>
  <si>
    <t>A-1</t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</si>
  <si>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</si>
  <si>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</si>
  <si>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</si>
  <si>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</si>
  <si>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</si>
  <si>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</si>
  <si>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</si>
  <si>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</si>
  <si>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</si>
  <si>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</si>
  <si>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</si>
  <si>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</si>
  <si>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</si>
  <si>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</si>
  <si>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</si>
  <si>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</si>
  <si>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</si>
  <si>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</si>
  <si>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</si>
  <si>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07/12/2012 GÜNÜ SAAT 13:30'DA İHALESİ YAPILACAK MAHSUL DANE MISIR SATIŞ LİSTESİ</t>
  </si>
  <si>
    <t>Gümüşsu</t>
  </si>
  <si>
    <t>K-1</t>
  </si>
  <si>
    <t>K-2</t>
  </si>
  <si>
    <t>K-3</t>
  </si>
  <si>
    <t>K-4</t>
  </si>
  <si>
    <t>K-5</t>
  </si>
  <si>
    <t>TİGEM-1 Silo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</si>
  <si>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</si>
  <si>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</si>
  <si>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</si>
  <si>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</si>
  <si>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</si>
  <si>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</si>
  <si>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</si>
  <si>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</si>
  <si>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</si>
  <si>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</si>
  <si>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</si>
  <si>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</si>
  <si>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</si>
  <si>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</si>
  <si>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</si>
  <si>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</si>
  <si>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</si>
  <si>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</si>
  <si>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</si>
  <si>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</si>
  <si>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TİGEM-2 Silo</t>
  </si>
  <si>
    <t>14/02/2013 GÜNÜ SAAT 10:00'DA İHALESİ YAPILACAK MAHSUL DANE MISIR SATIŞ LİSTESİ</t>
  </si>
  <si>
    <t>ÇEŞİDİ</t>
  </si>
  <si>
    <t>MİKTARI</t>
  </si>
  <si>
    <t>TUTARI</t>
  </si>
  <si>
    <t>ORT. SATIŞ FİY.</t>
  </si>
  <si>
    <t>KONAK AY GIDA</t>
  </si>
  <si>
    <t>YILMAZ MISIR</t>
  </si>
  <si>
    <t>UÇAR TARIM</t>
  </si>
  <si>
    <t>AHMET DOĞAN</t>
  </si>
  <si>
    <t xml:space="preserve">AYDIN GIDA </t>
  </si>
  <si>
    <t>MUHİTTİN ASLAN</t>
  </si>
  <si>
    <t>CEYMAR TARIM</t>
  </si>
  <si>
    <t xml:space="preserve">HAMZA YİĞİT </t>
  </si>
  <si>
    <t>TOROS TARIM</t>
  </si>
  <si>
    <t xml:space="preserve">AYÇİÇEK YATIRIM </t>
  </si>
  <si>
    <t xml:space="preserve">Silo Ç-1 </t>
  </si>
  <si>
    <t>Silo Ç-2</t>
  </si>
  <si>
    <t>Silo Ç-1</t>
  </si>
  <si>
    <t>Kurutma 2-Silo</t>
  </si>
  <si>
    <t>A-21</t>
  </si>
  <si>
    <t>A-22</t>
  </si>
  <si>
    <t>B-14</t>
  </si>
  <si>
    <t>B.kule</t>
  </si>
  <si>
    <t>B-15</t>
  </si>
  <si>
    <t>A-27</t>
  </si>
  <si>
    <t>A-28</t>
  </si>
  <si>
    <t>G E N E L  T O P L A M</t>
  </si>
  <si>
    <t>12/03/2013 GÜNÜ SAAT 10:00'DA İHALESİ YAPILACAK MAHSUL DANE MISIR SATIŞ LİSTESİ</t>
  </si>
  <si>
    <t>Uçar Tarım Ltd.Şti./Ş.URFA</t>
  </si>
  <si>
    <t>Konak-Ay Ltd.Şti./Ş.URFA</t>
  </si>
  <si>
    <t>Aydın Gıda Ltd.Şti./ANKARA</t>
  </si>
  <si>
    <t>Yetkinler Ltd.Şti./Ş.URFA</t>
  </si>
  <si>
    <t>Katılım Yok</t>
  </si>
  <si>
    <t>19/03/2013 GÜNÜ SAAT 10:00'DA İHALESİ YAPILACAK MAHSUL DANE MISIR SATIŞ LİSTESİ</t>
  </si>
  <si>
    <t>KONAK-AY LTD.ŞTİ.</t>
  </si>
  <si>
    <t>Tigem-1(Silo-1)</t>
  </si>
  <si>
    <t>Tigem-2(Silo-1)</t>
  </si>
  <si>
    <t>Tigem-2(Silo-2)</t>
  </si>
  <si>
    <t>27/05/2013 GÜNÜ SAAT 10:00'DA İHALESİ YAPILACAK MAHSUL                                                                                  DANE MISIR SATIŞ İHALESİ LİSTESİ</t>
  </si>
  <si>
    <t>AY NİŞASTA AŞ.</t>
  </si>
  <si>
    <t>UÇAR TAR. LTD. ŞTİ.</t>
  </si>
  <si>
    <t>G.su</t>
  </si>
  <si>
    <t>F-2</t>
  </si>
  <si>
    <t>F-3</t>
  </si>
  <si>
    <t>PETKUS Silo-1</t>
  </si>
  <si>
    <t>…../…../2013 GÜNÜ SAAT 10:00'DA İHALESİ YAPILACAK MAHSUL DANE MISIR SATIŞ LİSTESİ</t>
  </si>
  <si>
    <t>I. Ürün Mah. Dane Mısır</t>
  </si>
  <si>
    <t>II. Ürün Mah. Dane Mısır</t>
  </si>
  <si>
    <t>B-1</t>
  </si>
  <si>
    <t>B-2</t>
  </si>
  <si>
    <t>B-3</t>
  </si>
  <si>
    <t>C-5</t>
  </si>
  <si>
    <t>C-6</t>
  </si>
  <si>
    <t>C-7</t>
  </si>
  <si>
    <t>C-8</t>
  </si>
  <si>
    <t>C-9</t>
  </si>
  <si>
    <t>C-11</t>
  </si>
  <si>
    <t>D-5</t>
  </si>
  <si>
    <t>D-6</t>
  </si>
  <si>
    <t>D-11</t>
  </si>
  <si>
    <t>E-2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</si>
  <si>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</si>
  <si>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</si>
  <si>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</si>
  <si>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</si>
  <si>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</si>
  <si>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</si>
  <si>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</si>
  <si>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</si>
  <si>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</si>
  <si>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</si>
  <si>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</si>
  <si>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</si>
  <si>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</si>
  <si>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</si>
  <si>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</si>
  <si>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</si>
  <si>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</si>
  <si>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</si>
  <si>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</si>
  <si>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</si>
  <si>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</si>
  <si>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</si>
  <si>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</si>
  <si>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</si>
  <si>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</si>
  <si>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</si>
  <si>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T-1</t>
  </si>
  <si>
    <t>T-3</t>
  </si>
  <si>
    <t>Silo Çukurova-6</t>
  </si>
  <si>
    <t>Silo Çukurova-7</t>
  </si>
  <si>
    <t>Silo Çukurova-8</t>
  </si>
  <si>
    <t>AD-SİLO-3</t>
  </si>
  <si>
    <t>AD-SİLO-4</t>
  </si>
  <si>
    <t>AD-SİLO-5</t>
  </si>
  <si>
    <t>MY-SİLO-1</t>
  </si>
  <si>
    <t>Beyazkule</t>
  </si>
  <si>
    <t>P.NO</t>
  </si>
  <si>
    <t>16/12/2013 GÜNÜ SAAT 10:00'DA İHALESİ YAPILACAK MAHSUL DANE MISIR SATIŞ LİSTESİ</t>
  </si>
  <si>
    <t>10/12/2013 GÜNÜ SAAT 10:00'DA İHALESİ YAPILACAK MAHSUL DANE MISIR SATIŞ LİSTESİ</t>
  </si>
</sst>
</file>

<file path=xl/styles.xml><?xml version="1.0" encoding="utf-8"?>
<styleSheet xmlns="http://schemas.openxmlformats.org/spreadsheetml/2006/main">
  <fonts count="36">
    <font>
      <sz val="10"/>
      <name val="Arial Tur"/>
      <charset val="162"/>
    </font>
    <font>
      <b/>
      <sz val="10"/>
      <name val="Arial"/>
      <family val="2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  <charset val="162"/>
    </font>
    <font>
      <b/>
      <sz val="12"/>
      <name val="Arial Tur"/>
      <charset val="162"/>
    </font>
    <font>
      <b/>
      <sz val="12"/>
      <name val="Arial"/>
      <family val="2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162"/>
    </font>
    <font>
      <b/>
      <sz val="12"/>
      <name val="Arial"/>
      <family val="2"/>
      <charset val="162"/>
    </font>
    <font>
      <sz val="12"/>
      <name val="Arial"/>
      <family val="2"/>
      <charset val="162"/>
    </font>
    <font>
      <b/>
      <sz val="10"/>
      <name val="Arial Tur"/>
      <charset val="162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b/>
      <sz val="11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0"/>
      <name val="Arial"/>
      <family val="2"/>
      <charset val="162"/>
    </font>
    <font>
      <b/>
      <sz val="8"/>
      <name val="Times New Roman"/>
      <family val="1"/>
      <charset val="162"/>
    </font>
    <font>
      <b/>
      <sz val="14"/>
      <name val="Arial"/>
      <family val="2"/>
    </font>
    <font>
      <b/>
      <sz val="14"/>
      <name val="Times New Roman"/>
      <family val="1"/>
    </font>
    <font>
      <sz val="14"/>
      <name val="Arial Tur"/>
      <charset val="162"/>
    </font>
    <font>
      <sz val="14"/>
      <name val="Times New Roman"/>
      <family val="1"/>
    </font>
    <font>
      <sz val="9"/>
      <name val="Arial"/>
      <family val="2"/>
      <charset val="162"/>
    </font>
    <font>
      <b/>
      <sz val="9"/>
      <name val="Arial"/>
      <family val="2"/>
      <charset val="162"/>
    </font>
    <font>
      <sz val="8"/>
      <name val="Times New Roman"/>
      <family val="1"/>
      <charset val="162"/>
    </font>
    <font>
      <sz val="11"/>
      <name val="Times New Roman"/>
      <family val="1"/>
      <charset val="162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6"/>
      <name val="Times New Roman"/>
      <family val="1"/>
      <charset val="162"/>
    </font>
    <font>
      <b/>
      <sz val="20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4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7" fillId="0" borderId="11" xfId="0" applyFont="1" applyBorder="1" applyAlignment="1">
      <alignment horizontal="center" vertical="center"/>
    </xf>
    <xf numFmtId="4" fontId="17" fillId="0" borderId="9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right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3" fontId="14" fillId="0" borderId="14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left" vertical="center" wrapText="1"/>
    </xf>
    <xf numFmtId="3" fontId="20" fillId="0" borderId="1" xfId="0" applyNumberFormat="1" applyFont="1" applyBorder="1" applyAlignment="1">
      <alignment horizontal="left" vertical="center" wrapText="1"/>
    </xf>
    <xf numFmtId="3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22" fillId="0" borderId="1" xfId="0" applyNumberFormat="1" applyFont="1" applyBorder="1" applyAlignment="1">
      <alignment horizontal="right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0" fontId="0" fillId="0" borderId="1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7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0" xfId="0" applyAlignment="1">
      <alignment horizontal="center" vertical="center"/>
    </xf>
    <xf numFmtId="0" fontId="24" fillId="0" borderId="1" xfId="0" applyFont="1" applyBorder="1" applyAlignment="1"/>
    <xf numFmtId="0" fontId="24" fillId="0" borderId="1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27" fillId="0" borderId="1" xfId="0" applyNumberFormat="1" applyFont="1" applyBorder="1" applyAlignment="1">
      <alignment horizontal="right" vertical="center" wrapText="1"/>
    </xf>
    <xf numFmtId="3" fontId="25" fillId="0" borderId="1" xfId="0" applyNumberFormat="1" applyFont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28" fillId="0" borderId="1" xfId="0" applyNumberFormat="1" applyFont="1" applyBorder="1" applyAlignment="1">
      <alignment horizontal="right" vertical="center" wrapText="1"/>
    </xf>
    <xf numFmtId="4" fontId="29" fillId="0" borderId="1" xfId="0" applyNumberFormat="1" applyFont="1" applyBorder="1" applyAlignment="1">
      <alignment horizontal="right" vertical="center" wrapText="1"/>
    </xf>
    <xf numFmtId="0" fontId="23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center" wrapText="1"/>
    </xf>
    <xf numFmtId="0" fontId="30" fillId="0" borderId="1" xfId="0" applyFont="1" applyBorder="1" applyAlignment="1">
      <alignment horizontal="center" vertical="center" wrapText="1"/>
    </xf>
    <xf numFmtId="3" fontId="30" fillId="0" borderId="1" xfId="0" applyNumberFormat="1" applyFont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right" vertical="center" wrapText="1"/>
    </xf>
    <xf numFmtId="3" fontId="30" fillId="0" borderId="1" xfId="0" applyNumberFormat="1" applyFont="1" applyBorder="1" applyAlignment="1">
      <alignment horizontal="left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right" vertical="center" wrapText="1"/>
    </xf>
    <xf numFmtId="3" fontId="31" fillId="0" borderId="1" xfId="0" applyNumberFormat="1" applyFont="1" applyBorder="1" applyAlignment="1">
      <alignment horizontal="left" vertical="center" wrapText="1"/>
    </xf>
    <xf numFmtId="4" fontId="32" fillId="0" borderId="1" xfId="0" applyNumberFormat="1" applyFont="1" applyBorder="1" applyAlignment="1">
      <alignment horizontal="right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right" vertical="center" wrapText="1"/>
    </xf>
    <xf numFmtId="4" fontId="3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0"/>
  <sheetViews>
    <sheetView showGridLines="0" topLeftCell="A25" workbookViewId="0">
      <selection activeCell="A83" sqref="A83:F87"/>
    </sheetView>
  </sheetViews>
  <sheetFormatPr defaultRowHeight="12.75"/>
  <cols>
    <col min="1" max="1" width="4" style="2" customWidth="1"/>
    <col min="2" max="2" width="18.7109375" style="2" customWidth="1"/>
    <col min="3" max="3" width="4.140625" style="17" customWidth="1"/>
    <col min="4" max="4" width="8.140625" style="2" customWidth="1"/>
    <col min="5" max="5" width="10.85546875" style="2" customWidth="1"/>
    <col min="6" max="6" width="7.85546875" style="2" customWidth="1"/>
    <col min="7" max="7" width="16.28515625" style="2" hidden="1" customWidth="1"/>
    <col min="8" max="8" width="16.85546875" style="2" hidden="1" customWidth="1"/>
    <col min="9" max="9" width="5.85546875" style="2" customWidth="1"/>
    <col min="10" max="10" width="9.85546875" style="2" customWidth="1"/>
    <col min="11" max="11" width="16.140625" style="2" customWidth="1"/>
    <col min="12" max="12" width="20" style="2" hidden="1" customWidth="1"/>
    <col min="13" max="13" width="16.140625" style="2" hidden="1" customWidth="1"/>
    <col min="14" max="16384" width="9.140625" style="2"/>
  </cols>
  <sheetData>
    <row r="1" spans="1:20" ht="15.75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"/>
      <c r="O1" s="1"/>
      <c r="P1" s="1"/>
      <c r="Q1" s="1"/>
      <c r="R1" s="1"/>
      <c r="S1" s="1"/>
      <c r="T1" s="1"/>
    </row>
    <row r="2" spans="1:20" ht="15.75">
      <c r="A2" s="125" t="s">
        <v>123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"/>
      <c r="O2" s="1"/>
      <c r="P2" s="1"/>
      <c r="Q2" s="1"/>
      <c r="R2" s="1"/>
      <c r="S2" s="1"/>
      <c r="T2" s="1"/>
    </row>
    <row r="3" spans="1:20" ht="15" customHeight="1">
      <c r="A3" s="126" t="s">
        <v>1</v>
      </c>
      <c r="B3" s="126" t="s">
        <v>2</v>
      </c>
      <c r="C3" s="126" t="s">
        <v>35</v>
      </c>
      <c r="D3" s="126" t="s">
        <v>38</v>
      </c>
      <c r="E3" s="126" t="s">
        <v>36</v>
      </c>
      <c r="F3" s="126" t="s">
        <v>37</v>
      </c>
      <c r="G3" s="128" t="s">
        <v>3</v>
      </c>
      <c r="H3" s="129"/>
      <c r="I3" s="130" t="s">
        <v>4</v>
      </c>
      <c r="J3" s="130"/>
      <c r="K3" s="126" t="s">
        <v>5</v>
      </c>
      <c r="L3" s="133" t="s">
        <v>31</v>
      </c>
      <c r="M3" s="131" t="s">
        <v>6</v>
      </c>
    </row>
    <row r="4" spans="1:20" ht="21.75" customHeight="1">
      <c r="A4" s="127"/>
      <c r="B4" s="127"/>
      <c r="C4" s="127"/>
      <c r="D4" s="127"/>
      <c r="E4" s="127"/>
      <c r="F4" s="127"/>
      <c r="G4" s="42" t="s">
        <v>32</v>
      </c>
      <c r="H4" s="42" t="s">
        <v>30</v>
      </c>
      <c r="I4" s="42" t="s">
        <v>33</v>
      </c>
      <c r="J4" s="42" t="s">
        <v>34</v>
      </c>
      <c r="K4" s="127"/>
      <c r="L4" s="134"/>
      <c r="M4" s="131"/>
    </row>
    <row r="5" spans="1:20" ht="20.25" customHeight="1">
      <c r="A5" s="42" t="s">
        <v>9</v>
      </c>
      <c r="B5" s="43" t="s">
        <v>7</v>
      </c>
      <c r="C5" s="44">
        <v>2012</v>
      </c>
      <c r="D5" s="44" t="s">
        <v>8</v>
      </c>
      <c r="E5" s="44" t="s">
        <v>96</v>
      </c>
      <c r="F5" s="45">
        <v>200</v>
      </c>
      <c r="G5" s="46">
        <v>585</v>
      </c>
      <c r="H5" s="46">
        <f t="shared" ref="H5:H57" si="0">SUM(F5*G5)</f>
        <v>117000</v>
      </c>
      <c r="I5" s="46">
        <v>586</v>
      </c>
      <c r="J5" s="46">
        <f>F5*I5</f>
        <v>117200</v>
      </c>
      <c r="K5" s="47" t="s">
        <v>128</v>
      </c>
      <c r="L5" s="26">
        <f>H5/20</f>
        <v>5850</v>
      </c>
      <c r="M5" s="3"/>
    </row>
    <row r="6" spans="1:20" ht="20.25" customHeight="1">
      <c r="A6" s="42" t="s">
        <v>10</v>
      </c>
      <c r="B6" s="43" t="s">
        <v>7</v>
      </c>
      <c r="C6" s="44">
        <v>2012</v>
      </c>
      <c r="D6" s="44" t="s">
        <v>8</v>
      </c>
      <c r="E6" s="44" t="s">
        <v>96</v>
      </c>
      <c r="F6" s="45">
        <v>200</v>
      </c>
      <c r="G6" s="46">
        <v>585</v>
      </c>
      <c r="H6" s="46">
        <f t="shared" si="0"/>
        <v>117000</v>
      </c>
      <c r="I6" s="46">
        <v>588</v>
      </c>
      <c r="J6" s="46">
        <f t="shared" ref="J6:J69" si="1">F6*I6</f>
        <v>117600</v>
      </c>
      <c r="K6" s="47" t="s">
        <v>129</v>
      </c>
      <c r="L6" s="26">
        <f t="shared" ref="L6:L9" si="2">H6/20</f>
        <v>5850</v>
      </c>
      <c r="M6" s="3"/>
    </row>
    <row r="7" spans="1:20" ht="20.25" customHeight="1">
      <c r="A7" s="42" t="s">
        <v>11</v>
      </c>
      <c r="B7" s="43" t="s">
        <v>7</v>
      </c>
      <c r="C7" s="44">
        <v>2012</v>
      </c>
      <c r="D7" s="44" t="s">
        <v>8</v>
      </c>
      <c r="E7" s="44" t="s">
        <v>96</v>
      </c>
      <c r="F7" s="45">
        <v>200</v>
      </c>
      <c r="G7" s="46">
        <v>585</v>
      </c>
      <c r="H7" s="46">
        <f t="shared" si="0"/>
        <v>117000</v>
      </c>
      <c r="I7" s="46">
        <v>588</v>
      </c>
      <c r="J7" s="46">
        <f t="shared" si="1"/>
        <v>117600</v>
      </c>
      <c r="K7" s="47" t="s">
        <v>128</v>
      </c>
      <c r="L7" s="26">
        <f t="shared" si="2"/>
        <v>5850</v>
      </c>
      <c r="M7" s="3"/>
    </row>
    <row r="8" spans="1:20" ht="20.25" customHeight="1">
      <c r="A8" s="42" t="s">
        <v>12</v>
      </c>
      <c r="B8" s="43" t="s">
        <v>7</v>
      </c>
      <c r="C8" s="44">
        <v>2012</v>
      </c>
      <c r="D8" s="44" t="s">
        <v>8</v>
      </c>
      <c r="E8" s="44" t="s">
        <v>96</v>
      </c>
      <c r="F8" s="45">
        <v>200</v>
      </c>
      <c r="G8" s="46">
        <v>585</v>
      </c>
      <c r="H8" s="46">
        <f t="shared" si="0"/>
        <v>117000</v>
      </c>
      <c r="I8" s="46">
        <v>590</v>
      </c>
      <c r="J8" s="46">
        <f t="shared" si="1"/>
        <v>118000</v>
      </c>
      <c r="K8" s="47" t="s">
        <v>128</v>
      </c>
      <c r="L8" s="26">
        <f t="shared" si="2"/>
        <v>5850</v>
      </c>
      <c r="M8" s="3"/>
    </row>
    <row r="9" spans="1:20" ht="20.25" customHeight="1">
      <c r="A9" s="42" t="s">
        <v>13</v>
      </c>
      <c r="B9" s="43" t="s">
        <v>7</v>
      </c>
      <c r="C9" s="44">
        <v>2012</v>
      </c>
      <c r="D9" s="44" t="s">
        <v>8</v>
      </c>
      <c r="E9" s="44" t="s">
        <v>96</v>
      </c>
      <c r="F9" s="45">
        <v>200</v>
      </c>
      <c r="G9" s="46">
        <v>585</v>
      </c>
      <c r="H9" s="46">
        <f t="shared" si="0"/>
        <v>117000</v>
      </c>
      <c r="I9" s="46">
        <v>591</v>
      </c>
      <c r="J9" s="46">
        <f t="shared" si="1"/>
        <v>118200</v>
      </c>
      <c r="K9" s="47" t="s">
        <v>130</v>
      </c>
      <c r="L9" s="26">
        <f t="shared" si="2"/>
        <v>5850</v>
      </c>
      <c r="M9" s="3"/>
    </row>
    <row r="10" spans="1:20" ht="20.25" customHeight="1">
      <c r="A10" s="42" t="s">
        <v>14</v>
      </c>
      <c r="B10" s="43" t="s">
        <v>7</v>
      </c>
      <c r="C10" s="44">
        <v>2012</v>
      </c>
      <c r="D10" s="44" t="s">
        <v>8</v>
      </c>
      <c r="E10" s="44" t="s">
        <v>97</v>
      </c>
      <c r="F10" s="45">
        <v>200</v>
      </c>
      <c r="G10" s="46">
        <v>585</v>
      </c>
      <c r="H10" s="46">
        <f t="shared" si="0"/>
        <v>117000</v>
      </c>
      <c r="I10" s="46">
        <v>590</v>
      </c>
      <c r="J10" s="46">
        <f t="shared" si="1"/>
        <v>118000</v>
      </c>
      <c r="K10" s="47" t="s">
        <v>131</v>
      </c>
      <c r="L10" s="26">
        <f>H10/20</f>
        <v>5850</v>
      </c>
      <c r="M10" s="3"/>
    </row>
    <row r="11" spans="1:20" ht="20.25" customHeight="1">
      <c r="A11" s="42" t="s">
        <v>15</v>
      </c>
      <c r="B11" s="43" t="s">
        <v>7</v>
      </c>
      <c r="C11" s="44">
        <v>2012</v>
      </c>
      <c r="D11" s="44" t="s">
        <v>8</v>
      </c>
      <c r="E11" s="44" t="s">
        <v>97</v>
      </c>
      <c r="F11" s="45">
        <v>200</v>
      </c>
      <c r="G11" s="46">
        <v>585</v>
      </c>
      <c r="H11" s="46">
        <f t="shared" si="0"/>
        <v>117000</v>
      </c>
      <c r="I11" s="46">
        <v>591</v>
      </c>
      <c r="J11" s="46">
        <f t="shared" si="1"/>
        <v>118200</v>
      </c>
      <c r="K11" s="47" t="s">
        <v>128</v>
      </c>
      <c r="L11" s="26">
        <f>H11/20</f>
        <v>5850</v>
      </c>
      <c r="M11" s="3"/>
    </row>
    <row r="12" spans="1:20" ht="20.25" customHeight="1">
      <c r="A12" s="42" t="s">
        <v>16</v>
      </c>
      <c r="B12" s="43" t="s">
        <v>7</v>
      </c>
      <c r="C12" s="44">
        <v>2012</v>
      </c>
      <c r="D12" s="44" t="s">
        <v>8</v>
      </c>
      <c r="E12" s="44" t="s">
        <v>97</v>
      </c>
      <c r="F12" s="45">
        <v>200</v>
      </c>
      <c r="G12" s="46">
        <v>585</v>
      </c>
      <c r="H12" s="46">
        <f t="shared" si="0"/>
        <v>117000</v>
      </c>
      <c r="I12" s="46">
        <v>591</v>
      </c>
      <c r="J12" s="46">
        <f t="shared" si="1"/>
        <v>118200</v>
      </c>
      <c r="K12" s="47" t="s">
        <v>128</v>
      </c>
      <c r="L12" s="26">
        <f>H12/20</f>
        <v>5850</v>
      </c>
      <c r="M12" s="3"/>
    </row>
    <row r="13" spans="1:20" ht="20.25" customHeight="1">
      <c r="A13" s="42" t="s">
        <v>17</v>
      </c>
      <c r="B13" s="43" t="s">
        <v>7</v>
      </c>
      <c r="C13" s="44">
        <v>2012</v>
      </c>
      <c r="D13" s="44" t="s">
        <v>8</v>
      </c>
      <c r="E13" s="44" t="s">
        <v>97</v>
      </c>
      <c r="F13" s="45">
        <v>200</v>
      </c>
      <c r="G13" s="46">
        <v>585</v>
      </c>
      <c r="H13" s="46">
        <f t="shared" si="0"/>
        <v>117000</v>
      </c>
      <c r="I13" s="46">
        <v>590</v>
      </c>
      <c r="J13" s="46">
        <f t="shared" si="1"/>
        <v>118000</v>
      </c>
      <c r="K13" s="47" t="s">
        <v>132</v>
      </c>
      <c r="L13" s="26">
        <f>H13/20</f>
        <v>5850</v>
      </c>
      <c r="M13" s="3"/>
    </row>
    <row r="14" spans="1:20" ht="20.25" customHeight="1">
      <c r="A14" s="42" t="s">
        <v>18</v>
      </c>
      <c r="B14" s="43" t="s">
        <v>7</v>
      </c>
      <c r="C14" s="44">
        <v>2012</v>
      </c>
      <c r="D14" s="44" t="s">
        <v>8</v>
      </c>
      <c r="E14" s="44" t="s">
        <v>97</v>
      </c>
      <c r="F14" s="45">
        <v>200</v>
      </c>
      <c r="G14" s="46">
        <v>585</v>
      </c>
      <c r="H14" s="46">
        <f t="shared" si="0"/>
        <v>117000</v>
      </c>
      <c r="I14" s="46">
        <v>595</v>
      </c>
      <c r="J14" s="46">
        <f t="shared" si="1"/>
        <v>119000</v>
      </c>
      <c r="K14" s="47" t="s">
        <v>133</v>
      </c>
      <c r="L14" s="26">
        <f t="shared" ref="L14" si="3">H14/20</f>
        <v>5850</v>
      </c>
      <c r="M14" s="3"/>
    </row>
    <row r="15" spans="1:20" ht="20.25" customHeight="1">
      <c r="A15" s="42" t="s">
        <v>19</v>
      </c>
      <c r="B15" s="43" t="s">
        <v>7</v>
      </c>
      <c r="C15" s="44">
        <v>2012</v>
      </c>
      <c r="D15" s="44" t="s">
        <v>8</v>
      </c>
      <c r="E15" s="44" t="s">
        <v>98</v>
      </c>
      <c r="F15" s="45">
        <v>200</v>
      </c>
      <c r="G15" s="46">
        <v>585</v>
      </c>
      <c r="H15" s="46">
        <f t="shared" si="0"/>
        <v>117000</v>
      </c>
      <c r="I15" s="46">
        <v>595</v>
      </c>
      <c r="J15" s="46">
        <f t="shared" si="1"/>
        <v>119000</v>
      </c>
      <c r="K15" s="47" t="s">
        <v>128</v>
      </c>
      <c r="L15" s="26">
        <f>H15/20</f>
        <v>5850</v>
      </c>
      <c r="M15" s="3"/>
    </row>
    <row r="16" spans="1:20" ht="20.25" customHeight="1">
      <c r="A16" s="42" t="s">
        <v>20</v>
      </c>
      <c r="B16" s="43" t="s">
        <v>7</v>
      </c>
      <c r="C16" s="44">
        <v>2012</v>
      </c>
      <c r="D16" s="44" t="s">
        <v>8</v>
      </c>
      <c r="E16" s="44" t="s">
        <v>98</v>
      </c>
      <c r="F16" s="45">
        <v>200</v>
      </c>
      <c r="G16" s="46">
        <v>585</v>
      </c>
      <c r="H16" s="46">
        <f t="shared" si="0"/>
        <v>117000</v>
      </c>
      <c r="I16" s="46">
        <v>595</v>
      </c>
      <c r="J16" s="46">
        <f t="shared" si="1"/>
        <v>119000</v>
      </c>
      <c r="K16" s="47" t="s">
        <v>133</v>
      </c>
      <c r="L16" s="26">
        <f t="shared" ref="L16:L19" si="4">H16/20</f>
        <v>5850</v>
      </c>
      <c r="M16" s="3"/>
    </row>
    <row r="17" spans="1:13" ht="20.25" customHeight="1">
      <c r="A17" s="42" t="s">
        <v>21</v>
      </c>
      <c r="B17" s="43" t="s">
        <v>7</v>
      </c>
      <c r="C17" s="44">
        <v>2012</v>
      </c>
      <c r="D17" s="44" t="s">
        <v>8</v>
      </c>
      <c r="E17" s="44" t="s">
        <v>98</v>
      </c>
      <c r="F17" s="45">
        <v>200</v>
      </c>
      <c r="G17" s="46">
        <v>585</v>
      </c>
      <c r="H17" s="46">
        <f t="shared" si="0"/>
        <v>117000</v>
      </c>
      <c r="I17" s="46">
        <v>597</v>
      </c>
      <c r="J17" s="46">
        <f t="shared" si="1"/>
        <v>119400</v>
      </c>
      <c r="K17" s="47" t="s">
        <v>129</v>
      </c>
      <c r="L17" s="26">
        <f t="shared" si="4"/>
        <v>5850</v>
      </c>
      <c r="M17" s="3"/>
    </row>
    <row r="18" spans="1:13" ht="20.25" customHeight="1">
      <c r="A18" s="42" t="s">
        <v>22</v>
      </c>
      <c r="B18" s="43" t="s">
        <v>7</v>
      </c>
      <c r="C18" s="44">
        <v>2012</v>
      </c>
      <c r="D18" s="44" t="s">
        <v>8</v>
      </c>
      <c r="E18" s="44" t="s">
        <v>98</v>
      </c>
      <c r="F18" s="45">
        <v>200</v>
      </c>
      <c r="G18" s="46">
        <v>585</v>
      </c>
      <c r="H18" s="46">
        <f t="shared" si="0"/>
        <v>117000</v>
      </c>
      <c r="I18" s="46">
        <v>597</v>
      </c>
      <c r="J18" s="46">
        <f t="shared" si="1"/>
        <v>119400</v>
      </c>
      <c r="K18" s="47" t="s">
        <v>134</v>
      </c>
      <c r="L18" s="26">
        <f t="shared" si="4"/>
        <v>5850</v>
      </c>
      <c r="M18" s="3"/>
    </row>
    <row r="19" spans="1:13" ht="20.25" customHeight="1">
      <c r="A19" s="42" t="s">
        <v>23</v>
      </c>
      <c r="B19" s="43" t="s">
        <v>7</v>
      </c>
      <c r="C19" s="44">
        <v>2012</v>
      </c>
      <c r="D19" s="44" t="s">
        <v>8</v>
      </c>
      <c r="E19" s="44" t="s">
        <v>98</v>
      </c>
      <c r="F19" s="45">
        <v>200</v>
      </c>
      <c r="G19" s="46">
        <v>585</v>
      </c>
      <c r="H19" s="46">
        <f t="shared" si="0"/>
        <v>117000</v>
      </c>
      <c r="I19" s="46">
        <v>598</v>
      </c>
      <c r="J19" s="46">
        <f t="shared" si="1"/>
        <v>119600</v>
      </c>
      <c r="K19" s="47" t="s">
        <v>129</v>
      </c>
      <c r="L19" s="26">
        <f t="shared" si="4"/>
        <v>5850</v>
      </c>
      <c r="M19" s="3"/>
    </row>
    <row r="20" spans="1:13" ht="20.25" customHeight="1">
      <c r="A20" s="42" t="s">
        <v>24</v>
      </c>
      <c r="B20" s="43" t="s">
        <v>7</v>
      </c>
      <c r="C20" s="44">
        <v>2012</v>
      </c>
      <c r="D20" s="44" t="s">
        <v>8</v>
      </c>
      <c r="E20" s="44" t="s">
        <v>99</v>
      </c>
      <c r="F20" s="45">
        <v>200</v>
      </c>
      <c r="G20" s="46">
        <v>585</v>
      </c>
      <c r="H20" s="46">
        <f t="shared" si="0"/>
        <v>117000</v>
      </c>
      <c r="I20" s="46">
        <v>602</v>
      </c>
      <c r="J20" s="46">
        <f t="shared" si="1"/>
        <v>120400</v>
      </c>
      <c r="K20" s="47" t="s">
        <v>130</v>
      </c>
      <c r="L20" s="26">
        <f>H20/20</f>
        <v>5850</v>
      </c>
      <c r="M20" s="3"/>
    </row>
    <row r="21" spans="1:13" ht="20.25" customHeight="1">
      <c r="A21" s="42" t="s">
        <v>25</v>
      </c>
      <c r="B21" s="43" t="s">
        <v>7</v>
      </c>
      <c r="C21" s="44">
        <v>2012</v>
      </c>
      <c r="D21" s="44" t="s">
        <v>8</v>
      </c>
      <c r="E21" s="44" t="s">
        <v>99</v>
      </c>
      <c r="F21" s="45">
        <v>200</v>
      </c>
      <c r="G21" s="46">
        <v>585</v>
      </c>
      <c r="H21" s="46">
        <f t="shared" si="0"/>
        <v>117000</v>
      </c>
      <c r="I21" s="46">
        <v>608</v>
      </c>
      <c r="J21" s="46">
        <f t="shared" si="1"/>
        <v>121600</v>
      </c>
      <c r="K21" s="47" t="s">
        <v>137</v>
      </c>
      <c r="L21" s="26">
        <f>H21/20</f>
        <v>5850</v>
      </c>
      <c r="M21" s="3"/>
    </row>
    <row r="22" spans="1:13" ht="20.25" customHeight="1">
      <c r="A22" s="42" t="s">
        <v>26</v>
      </c>
      <c r="B22" s="43" t="s">
        <v>7</v>
      </c>
      <c r="C22" s="44">
        <v>2012</v>
      </c>
      <c r="D22" s="44" t="s">
        <v>8</v>
      </c>
      <c r="E22" s="44" t="s">
        <v>99</v>
      </c>
      <c r="F22" s="45">
        <v>200</v>
      </c>
      <c r="G22" s="46">
        <v>585</v>
      </c>
      <c r="H22" s="46">
        <f t="shared" si="0"/>
        <v>117000</v>
      </c>
      <c r="I22" s="46">
        <v>611</v>
      </c>
      <c r="J22" s="46">
        <f t="shared" si="1"/>
        <v>122200</v>
      </c>
      <c r="K22" s="47" t="s">
        <v>133</v>
      </c>
      <c r="L22" s="26">
        <f>H22/20</f>
        <v>5850</v>
      </c>
      <c r="M22" s="3"/>
    </row>
    <row r="23" spans="1:13" ht="20.25" customHeight="1">
      <c r="A23" s="42" t="s">
        <v>27</v>
      </c>
      <c r="B23" s="43" t="s">
        <v>7</v>
      </c>
      <c r="C23" s="44">
        <v>2012</v>
      </c>
      <c r="D23" s="44" t="s">
        <v>8</v>
      </c>
      <c r="E23" s="44" t="s">
        <v>99</v>
      </c>
      <c r="F23" s="45">
        <v>200</v>
      </c>
      <c r="G23" s="46">
        <v>585</v>
      </c>
      <c r="H23" s="46">
        <f t="shared" si="0"/>
        <v>117000</v>
      </c>
      <c r="I23" s="46">
        <v>608</v>
      </c>
      <c r="J23" s="46">
        <f t="shared" si="1"/>
        <v>121600</v>
      </c>
      <c r="K23" s="47" t="s">
        <v>137</v>
      </c>
      <c r="L23" s="26">
        <f>H23/20</f>
        <v>5850</v>
      </c>
      <c r="M23" s="3"/>
    </row>
    <row r="24" spans="1:13" ht="20.25" customHeight="1">
      <c r="A24" s="42" t="s">
        <v>28</v>
      </c>
      <c r="B24" s="43" t="s">
        <v>7</v>
      </c>
      <c r="C24" s="44">
        <v>2012</v>
      </c>
      <c r="D24" s="44" t="s">
        <v>8</v>
      </c>
      <c r="E24" s="44" t="s">
        <v>99</v>
      </c>
      <c r="F24" s="45">
        <v>200</v>
      </c>
      <c r="G24" s="46">
        <v>585</v>
      </c>
      <c r="H24" s="46">
        <f t="shared" si="0"/>
        <v>117000</v>
      </c>
      <c r="I24" s="46">
        <v>612</v>
      </c>
      <c r="J24" s="46">
        <f t="shared" si="1"/>
        <v>122400</v>
      </c>
      <c r="K24" s="47" t="s">
        <v>135</v>
      </c>
      <c r="L24" s="26">
        <f t="shared" ref="L24" si="5">H24/20</f>
        <v>5850</v>
      </c>
      <c r="M24" s="3"/>
    </row>
    <row r="25" spans="1:13" ht="20.25" customHeight="1">
      <c r="A25" s="42" t="s">
        <v>39</v>
      </c>
      <c r="B25" s="43" t="s">
        <v>7</v>
      </c>
      <c r="C25" s="44">
        <v>2012</v>
      </c>
      <c r="D25" s="44" t="s">
        <v>8</v>
      </c>
      <c r="E25" s="44" t="s">
        <v>100</v>
      </c>
      <c r="F25" s="45">
        <v>200</v>
      </c>
      <c r="G25" s="46">
        <v>585</v>
      </c>
      <c r="H25" s="46">
        <f t="shared" si="0"/>
        <v>117000</v>
      </c>
      <c r="I25" s="46">
        <v>610</v>
      </c>
      <c r="J25" s="46">
        <f t="shared" si="1"/>
        <v>122000</v>
      </c>
      <c r="K25" s="47" t="s">
        <v>134</v>
      </c>
      <c r="L25" s="26">
        <f>H25/20</f>
        <v>5850</v>
      </c>
      <c r="M25" s="3"/>
    </row>
    <row r="26" spans="1:13" ht="20.25" customHeight="1">
      <c r="A26" s="42" t="s">
        <v>40</v>
      </c>
      <c r="B26" s="43" t="s">
        <v>7</v>
      </c>
      <c r="C26" s="44">
        <v>2012</v>
      </c>
      <c r="D26" s="44" t="s">
        <v>8</v>
      </c>
      <c r="E26" s="44" t="s">
        <v>100</v>
      </c>
      <c r="F26" s="45">
        <v>200</v>
      </c>
      <c r="G26" s="46">
        <v>585</v>
      </c>
      <c r="H26" s="46">
        <f t="shared" si="0"/>
        <v>117000</v>
      </c>
      <c r="I26" s="46">
        <v>613</v>
      </c>
      <c r="J26" s="46">
        <f t="shared" si="1"/>
        <v>122600</v>
      </c>
      <c r="K26" s="47" t="s">
        <v>130</v>
      </c>
      <c r="L26" s="26">
        <f t="shared" ref="L26:L29" si="6">H26/20</f>
        <v>5850</v>
      </c>
      <c r="M26" s="3"/>
    </row>
    <row r="27" spans="1:13" ht="20.25" customHeight="1">
      <c r="A27" s="42" t="s">
        <v>41</v>
      </c>
      <c r="B27" s="43" t="s">
        <v>7</v>
      </c>
      <c r="C27" s="44">
        <v>2012</v>
      </c>
      <c r="D27" s="44" t="s">
        <v>8</v>
      </c>
      <c r="E27" s="44" t="s">
        <v>100</v>
      </c>
      <c r="F27" s="45">
        <v>200</v>
      </c>
      <c r="G27" s="46">
        <v>585</v>
      </c>
      <c r="H27" s="46">
        <f t="shared" si="0"/>
        <v>117000</v>
      </c>
      <c r="I27" s="46">
        <v>608</v>
      </c>
      <c r="J27" s="46">
        <f t="shared" si="1"/>
        <v>121600</v>
      </c>
      <c r="K27" s="47" t="s">
        <v>133</v>
      </c>
      <c r="L27" s="26">
        <f t="shared" si="6"/>
        <v>5850</v>
      </c>
      <c r="M27" s="3"/>
    </row>
    <row r="28" spans="1:13" ht="20.25" customHeight="1">
      <c r="A28" s="42" t="s">
        <v>42</v>
      </c>
      <c r="B28" s="43" t="s">
        <v>7</v>
      </c>
      <c r="C28" s="44">
        <v>2012</v>
      </c>
      <c r="D28" s="44" t="s">
        <v>8</v>
      </c>
      <c r="E28" s="44" t="s">
        <v>100</v>
      </c>
      <c r="F28" s="45">
        <v>200</v>
      </c>
      <c r="G28" s="46">
        <v>585</v>
      </c>
      <c r="H28" s="46">
        <f t="shared" si="0"/>
        <v>117000</v>
      </c>
      <c r="I28" s="46">
        <v>605</v>
      </c>
      <c r="J28" s="46">
        <f t="shared" si="1"/>
        <v>121000</v>
      </c>
      <c r="K28" s="47" t="s">
        <v>130</v>
      </c>
      <c r="L28" s="26">
        <f t="shared" si="6"/>
        <v>5850</v>
      </c>
      <c r="M28" s="3"/>
    </row>
    <row r="29" spans="1:13" ht="20.25" customHeight="1">
      <c r="A29" s="42" t="s">
        <v>43</v>
      </c>
      <c r="B29" s="43" t="s">
        <v>7</v>
      </c>
      <c r="C29" s="44">
        <v>2012</v>
      </c>
      <c r="D29" s="44" t="s">
        <v>8</v>
      </c>
      <c r="E29" s="44" t="s">
        <v>100</v>
      </c>
      <c r="F29" s="45">
        <v>200</v>
      </c>
      <c r="G29" s="46">
        <v>585</v>
      </c>
      <c r="H29" s="46">
        <f t="shared" si="0"/>
        <v>117000</v>
      </c>
      <c r="I29" s="46">
        <v>606</v>
      </c>
      <c r="J29" s="46">
        <f t="shared" si="1"/>
        <v>121200</v>
      </c>
      <c r="K29" s="47" t="s">
        <v>133</v>
      </c>
      <c r="L29" s="26">
        <f t="shared" si="6"/>
        <v>5850</v>
      </c>
      <c r="M29" s="3"/>
    </row>
    <row r="30" spans="1:13" ht="20.25" customHeight="1">
      <c r="A30" s="42" t="s">
        <v>44</v>
      </c>
      <c r="B30" s="43" t="s">
        <v>7</v>
      </c>
      <c r="C30" s="44">
        <v>2012</v>
      </c>
      <c r="D30" s="44" t="s">
        <v>95</v>
      </c>
      <c r="E30" s="44" t="s">
        <v>101</v>
      </c>
      <c r="F30" s="45">
        <v>200</v>
      </c>
      <c r="G30" s="46">
        <v>585</v>
      </c>
      <c r="H30" s="46">
        <f t="shared" si="0"/>
        <v>117000</v>
      </c>
      <c r="I30" s="46">
        <v>610</v>
      </c>
      <c r="J30" s="46">
        <f t="shared" si="1"/>
        <v>122000</v>
      </c>
      <c r="K30" s="47" t="s">
        <v>129</v>
      </c>
      <c r="L30" s="26">
        <f>H30/20</f>
        <v>5850</v>
      </c>
      <c r="M30" s="3"/>
    </row>
    <row r="31" spans="1:13" ht="20.25" customHeight="1">
      <c r="A31" s="42" t="s">
        <v>45</v>
      </c>
      <c r="B31" s="43" t="s">
        <v>7</v>
      </c>
      <c r="C31" s="44">
        <v>2012</v>
      </c>
      <c r="D31" s="44" t="s">
        <v>95</v>
      </c>
      <c r="E31" s="44" t="s">
        <v>101</v>
      </c>
      <c r="F31" s="45">
        <v>200</v>
      </c>
      <c r="G31" s="46">
        <v>585</v>
      </c>
      <c r="H31" s="46">
        <f t="shared" si="0"/>
        <v>117000</v>
      </c>
      <c r="I31" s="46">
        <v>601</v>
      </c>
      <c r="J31" s="46">
        <f t="shared" si="1"/>
        <v>120200</v>
      </c>
      <c r="K31" s="47" t="s">
        <v>135</v>
      </c>
      <c r="L31" s="26">
        <f>H31/20</f>
        <v>5850</v>
      </c>
      <c r="M31" s="3"/>
    </row>
    <row r="32" spans="1:13" ht="20.25" customHeight="1">
      <c r="A32" s="42" t="s">
        <v>46</v>
      </c>
      <c r="B32" s="43" t="s">
        <v>7</v>
      </c>
      <c r="C32" s="44">
        <v>2012</v>
      </c>
      <c r="D32" s="44" t="s">
        <v>95</v>
      </c>
      <c r="E32" s="44" t="s">
        <v>101</v>
      </c>
      <c r="F32" s="45">
        <v>200</v>
      </c>
      <c r="G32" s="46">
        <v>585</v>
      </c>
      <c r="H32" s="46">
        <f t="shared" si="0"/>
        <v>117000</v>
      </c>
      <c r="I32" s="46">
        <v>607</v>
      </c>
      <c r="J32" s="46">
        <f t="shared" si="1"/>
        <v>121400</v>
      </c>
      <c r="K32" s="47" t="s">
        <v>134</v>
      </c>
      <c r="L32" s="26">
        <f>H32/20</f>
        <v>5850</v>
      </c>
      <c r="M32" s="3"/>
    </row>
    <row r="33" spans="1:13" ht="20.25" customHeight="1">
      <c r="A33" s="42" t="s">
        <v>47</v>
      </c>
      <c r="B33" s="43" t="s">
        <v>7</v>
      </c>
      <c r="C33" s="44">
        <v>2012</v>
      </c>
      <c r="D33" s="44" t="s">
        <v>95</v>
      </c>
      <c r="E33" s="44" t="s">
        <v>101</v>
      </c>
      <c r="F33" s="45">
        <v>200</v>
      </c>
      <c r="G33" s="46">
        <v>585</v>
      </c>
      <c r="H33" s="46">
        <f t="shared" si="0"/>
        <v>117000</v>
      </c>
      <c r="I33" s="46">
        <v>604</v>
      </c>
      <c r="J33" s="46">
        <f t="shared" si="1"/>
        <v>120800</v>
      </c>
      <c r="K33" s="47" t="s">
        <v>133</v>
      </c>
      <c r="L33" s="26">
        <f>H33/20</f>
        <v>5850</v>
      </c>
      <c r="M33" s="3"/>
    </row>
    <row r="34" spans="1:13" ht="20.25" customHeight="1">
      <c r="A34" s="42" t="s">
        <v>48</v>
      </c>
      <c r="B34" s="43" t="s">
        <v>7</v>
      </c>
      <c r="C34" s="44">
        <v>2012</v>
      </c>
      <c r="D34" s="44" t="s">
        <v>95</v>
      </c>
      <c r="E34" s="44" t="s">
        <v>101</v>
      </c>
      <c r="F34" s="45">
        <v>200</v>
      </c>
      <c r="G34" s="46">
        <v>585</v>
      </c>
      <c r="H34" s="46">
        <f t="shared" si="0"/>
        <v>117000</v>
      </c>
      <c r="I34" s="46">
        <v>604</v>
      </c>
      <c r="J34" s="46">
        <f t="shared" si="1"/>
        <v>120800</v>
      </c>
      <c r="K34" s="47" t="s">
        <v>135</v>
      </c>
      <c r="L34" s="26">
        <f t="shared" ref="L34" si="7">H34/20</f>
        <v>5850</v>
      </c>
      <c r="M34" s="3"/>
    </row>
    <row r="35" spans="1:13" ht="20.25" customHeight="1">
      <c r="A35" s="42" t="s">
        <v>49</v>
      </c>
      <c r="B35" s="43" t="s">
        <v>7</v>
      </c>
      <c r="C35" s="44">
        <v>2012</v>
      </c>
      <c r="D35" s="44" t="s">
        <v>95</v>
      </c>
      <c r="E35" s="44" t="s">
        <v>101</v>
      </c>
      <c r="F35" s="45">
        <v>250</v>
      </c>
      <c r="G35" s="46">
        <v>585</v>
      </c>
      <c r="H35" s="46">
        <f t="shared" si="0"/>
        <v>146250</v>
      </c>
      <c r="I35" s="46">
        <v>601</v>
      </c>
      <c r="J35" s="46">
        <f t="shared" si="1"/>
        <v>150250</v>
      </c>
      <c r="K35" s="47" t="s">
        <v>132</v>
      </c>
      <c r="L35" s="26">
        <f>H35/20</f>
        <v>7312.5</v>
      </c>
      <c r="M35" s="3"/>
    </row>
    <row r="36" spans="1:13" ht="20.25" customHeight="1">
      <c r="A36" s="42" t="s">
        <v>50</v>
      </c>
      <c r="B36" s="43" t="s">
        <v>7</v>
      </c>
      <c r="C36" s="44">
        <v>2012</v>
      </c>
      <c r="D36" s="44" t="s">
        <v>95</v>
      </c>
      <c r="E36" s="44" t="s">
        <v>101</v>
      </c>
      <c r="F36" s="45">
        <v>200</v>
      </c>
      <c r="G36" s="46">
        <v>585</v>
      </c>
      <c r="H36" s="46">
        <f t="shared" si="0"/>
        <v>117000</v>
      </c>
      <c r="I36" s="46">
        <v>601</v>
      </c>
      <c r="J36" s="46">
        <f t="shared" si="1"/>
        <v>120200</v>
      </c>
      <c r="K36" s="47" t="s">
        <v>135</v>
      </c>
      <c r="L36" s="26">
        <f t="shared" ref="L36:L39" si="8">H36/20</f>
        <v>5850</v>
      </c>
      <c r="M36" s="3"/>
    </row>
    <row r="37" spans="1:13" ht="20.25" customHeight="1">
      <c r="A37" s="42" t="s">
        <v>51</v>
      </c>
      <c r="B37" s="43" t="s">
        <v>7</v>
      </c>
      <c r="C37" s="44">
        <v>2012</v>
      </c>
      <c r="D37" s="44" t="s">
        <v>95</v>
      </c>
      <c r="E37" s="44" t="s">
        <v>101</v>
      </c>
      <c r="F37" s="45">
        <v>200</v>
      </c>
      <c r="G37" s="46">
        <v>585</v>
      </c>
      <c r="H37" s="46">
        <f t="shared" si="0"/>
        <v>117000</v>
      </c>
      <c r="I37" s="46">
        <v>600</v>
      </c>
      <c r="J37" s="46">
        <f t="shared" si="1"/>
        <v>120000</v>
      </c>
      <c r="K37" s="47" t="s">
        <v>130</v>
      </c>
      <c r="L37" s="26">
        <f t="shared" si="8"/>
        <v>5850</v>
      </c>
      <c r="M37" s="3"/>
    </row>
    <row r="38" spans="1:13" ht="20.25" customHeight="1">
      <c r="A38" s="42" t="s">
        <v>52</v>
      </c>
      <c r="B38" s="43" t="s">
        <v>7</v>
      </c>
      <c r="C38" s="44">
        <v>2012</v>
      </c>
      <c r="D38" s="44" t="s">
        <v>95</v>
      </c>
      <c r="E38" s="44" t="s">
        <v>101</v>
      </c>
      <c r="F38" s="45">
        <v>200</v>
      </c>
      <c r="G38" s="46">
        <v>585</v>
      </c>
      <c r="H38" s="46">
        <f t="shared" si="0"/>
        <v>117000</v>
      </c>
      <c r="I38" s="46">
        <v>600</v>
      </c>
      <c r="J38" s="46">
        <f t="shared" si="1"/>
        <v>120000</v>
      </c>
      <c r="K38" s="47" t="s">
        <v>130</v>
      </c>
      <c r="L38" s="26">
        <f t="shared" si="8"/>
        <v>5850</v>
      </c>
      <c r="M38" s="3"/>
    </row>
    <row r="39" spans="1:13" ht="20.25" customHeight="1">
      <c r="A39" s="42" t="s">
        <v>53</v>
      </c>
      <c r="B39" s="43" t="s">
        <v>7</v>
      </c>
      <c r="C39" s="44">
        <v>2012</v>
      </c>
      <c r="D39" s="44" t="s">
        <v>95</v>
      </c>
      <c r="E39" s="44" t="s">
        <v>101</v>
      </c>
      <c r="F39" s="45">
        <v>200</v>
      </c>
      <c r="G39" s="46">
        <v>585</v>
      </c>
      <c r="H39" s="46">
        <f t="shared" si="0"/>
        <v>117000</v>
      </c>
      <c r="I39" s="46">
        <v>605</v>
      </c>
      <c r="J39" s="46">
        <f t="shared" si="1"/>
        <v>121000</v>
      </c>
      <c r="K39" s="47" t="s">
        <v>129</v>
      </c>
      <c r="L39" s="26">
        <f t="shared" si="8"/>
        <v>5850</v>
      </c>
      <c r="M39" s="3"/>
    </row>
    <row r="40" spans="1:13" ht="20.25" customHeight="1">
      <c r="A40" s="42" t="s">
        <v>54</v>
      </c>
      <c r="B40" s="43" t="s">
        <v>7</v>
      </c>
      <c r="C40" s="44">
        <v>2012</v>
      </c>
      <c r="D40" s="44" t="s">
        <v>95</v>
      </c>
      <c r="E40" s="44" t="s">
        <v>101</v>
      </c>
      <c r="F40" s="45">
        <v>200</v>
      </c>
      <c r="G40" s="46">
        <v>585</v>
      </c>
      <c r="H40" s="46">
        <f t="shared" si="0"/>
        <v>117000</v>
      </c>
      <c r="I40" s="46">
        <v>602</v>
      </c>
      <c r="J40" s="46">
        <f t="shared" si="1"/>
        <v>120400</v>
      </c>
      <c r="K40" s="47" t="s">
        <v>133</v>
      </c>
      <c r="L40" s="26">
        <f>H40/20</f>
        <v>5850</v>
      </c>
      <c r="M40" s="3"/>
    </row>
    <row r="41" spans="1:13" ht="20.25" customHeight="1">
      <c r="A41" s="42" t="s">
        <v>55</v>
      </c>
      <c r="B41" s="43" t="s">
        <v>7</v>
      </c>
      <c r="C41" s="44">
        <v>2012</v>
      </c>
      <c r="D41" s="44" t="s">
        <v>95</v>
      </c>
      <c r="E41" s="44" t="s">
        <v>101</v>
      </c>
      <c r="F41" s="45">
        <v>250</v>
      </c>
      <c r="G41" s="46">
        <v>585</v>
      </c>
      <c r="H41" s="46">
        <f t="shared" si="0"/>
        <v>146250</v>
      </c>
      <c r="I41" s="46">
        <v>602</v>
      </c>
      <c r="J41" s="46">
        <f t="shared" si="1"/>
        <v>150500</v>
      </c>
      <c r="K41" s="47" t="s">
        <v>135</v>
      </c>
      <c r="L41" s="26">
        <f>H41/20</f>
        <v>7312.5</v>
      </c>
      <c r="M41" s="3"/>
    </row>
    <row r="42" spans="1:13" ht="20.25" customHeight="1">
      <c r="A42" s="42" t="s">
        <v>56</v>
      </c>
      <c r="B42" s="43" t="s">
        <v>7</v>
      </c>
      <c r="C42" s="44">
        <v>2012</v>
      </c>
      <c r="D42" s="44" t="s">
        <v>95</v>
      </c>
      <c r="E42" s="44" t="s">
        <v>122</v>
      </c>
      <c r="F42" s="45">
        <v>200</v>
      </c>
      <c r="G42" s="46">
        <v>585</v>
      </c>
      <c r="H42" s="46">
        <f t="shared" si="0"/>
        <v>117000</v>
      </c>
      <c r="I42" s="46">
        <v>601</v>
      </c>
      <c r="J42" s="46">
        <f t="shared" si="1"/>
        <v>120200</v>
      </c>
      <c r="K42" s="47" t="s">
        <v>134</v>
      </c>
      <c r="L42" s="26">
        <f>H42/20</f>
        <v>5850</v>
      </c>
      <c r="M42" s="3"/>
    </row>
    <row r="43" spans="1:13" ht="20.25" customHeight="1">
      <c r="A43" s="42" t="s">
        <v>57</v>
      </c>
      <c r="B43" s="43" t="s">
        <v>7</v>
      </c>
      <c r="C43" s="44">
        <v>2012</v>
      </c>
      <c r="D43" s="44" t="s">
        <v>95</v>
      </c>
      <c r="E43" s="44" t="s">
        <v>122</v>
      </c>
      <c r="F43" s="45">
        <v>200</v>
      </c>
      <c r="G43" s="46">
        <v>585</v>
      </c>
      <c r="H43" s="46">
        <f t="shared" si="0"/>
        <v>117000</v>
      </c>
      <c r="I43" s="46">
        <v>600</v>
      </c>
      <c r="J43" s="46">
        <f t="shared" si="1"/>
        <v>120000</v>
      </c>
      <c r="K43" s="47" t="s">
        <v>131</v>
      </c>
      <c r="L43" s="26">
        <f>H43/20</f>
        <v>5850</v>
      </c>
      <c r="M43" s="3"/>
    </row>
    <row r="44" spans="1:13" ht="20.25" customHeight="1">
      <c r="A44" s="42" t="s">
        <v>58</v>
      </c>
      <c r="B44" s="43" t="s">
        <v>7</v>
      </c>
      <c r="C44" s="44">
        <v>2012</v>
      </c>
      <c r="D44" s="44" t="s">
        <v>95</v>
      </c>
      <c r="E44" s="44" t="s">
        <v>122</v>
      </c>
      <c r="F44" s="45">
        <v>200</v>
      </c>
      <c r="G44" s="46">
        <v>585</v>
      </c>
      <c r="H44" s="46">
        <f t="shared" si="0"/>
        <v>117000</v>
      </c>
      <c r="I44" s="46">
        <v>598</v>
      </c>
      <c r="J44" s="46">
        <f t="shared" si="1"/>
        <v>119600</v>
      </c>
      <c r="K44" s="47" t="s">
        <v>135</v>
      </c>
      <c r="L44" s="26">
        <f t="shared" ref="L44" si="9">H44/20</f>
        <v>5850</v>
      </c>
      <c r="M44" s="3"/>
    </row>
    <row r="45" spans="1:13" ht="20.25" customHeight="1">
      <c r="A45" s="42" t="s">
        <v>59</v>
      </c>
      <c r="B45" s="43" t="s">
        <v>7</v>
      </c>
      <c r="C45" s="44">
        <v>2012</v>
      </c>
      <c r="D45" s="44" t="s">
        <v>95</v>
      </c>
      <c r="E45" s="44" t="s">
        <v>122</v>
      </c>
      <c r="F45" s="45">
        <v>200</v>
      </c>
      <c r="G45" s="46">
        <v>585</v>
      </c>
      <c r="H45" s="46">
        <f t="shared" si="0"/>
        <v>117000</v>
      </c>
      <c r="I45" s="46">
        <v>600</v>
      </c>
      <c r="J45" s="46">
        <f t="shared" si="1"/>
        <v>120000</v>
      </c>
      <c r="K45" s="47" t="s">
        <v>130</v>
      </c>
      <c r="L45" s="26">
        <f>H45/20</f>
        <v>5850</v>
      </c>
      <c r="M45" s="3"/>
    </row>
    <row r="46" spans="1:13" ht="20.25" customHeight="1">
      <c r="A46" s="42" t="s">
        <v>60</v>
      </c>
      <c r="B46" s="43" t="s">
        <v>7</v>
      </c>
      <c r="C46" s="44">
        <v>2012</v>
      </c>
      <c r="D46" s="44" t="s">
        <v>95</v>
      </c>
      <c r="E46" s="44" t="s">
        <v>122</v>
      </c>
      <c r="F46" s="45">
        <v>200</v>
      </c>
      <c r="G46" s="46">
        <v>585</v>
      </c>
      <c r="H46" s="46">
        <f t="shared" si="0"/>
        <v>117000</v>
      </c>
      <c r="I46" s="46">
        <v>600</v>
      </c>
      <c r="J46" s="46">
        <f t="shared" si="1"/>
        <v>120000</v>
      </c>
      <c r="K46" s="47" t="s">
        <v>128</v>
      </c>
      <c r="L46" s="26">
        <f t="shared" ref="L46:L49" si="10">H46/20</f>
        <v>5850</v>
      </c>
      <c r="M46" s="3"/>
    </row>
    <row r="47" spans="1:13" ht="20.25" customHeight="1">
      <c r="A47" s="42" t="s">
        <v>61</v>
      </c>
      <c r="B47" s="43" t="s">
        <v>7</v>
      </c>
      <c r="C47" s="44">
        <v>2012</v>
      </c>
      <c r="D47" s="44" t="s">
        <v>95</v>
      </c>
      <c r="E47" s="44" t="s">
        <v>122</v>
      </c>
      <c r="F47" s="45">
        <v>250</v>
      </c>
      <c r="G47" s="46">
        <v>585</v>
      </c>
      <c r="H47" s="46">
        <f t="shared" si="0"/>
        <v>146250</v>
      </c>
      <c r="I47" s="46">
        <v>599</v>
      </c>
      <c r="J47" s="46">
        <f t="shared" si="1"/>
        <v>149750</v>
      </c>
      <c r="K47" s="47" t="s">
        <v>134</v>
      </c>
      <c r="L47" s="26">
        <f t="shared" si="10"/>
        <v>7312.5</v>
      </c>
      <c r="M47" s="3"/>
    </row>
    <row r="48" spans="1:13" ht="20.25" customHeight="1">
      <c r="A48" s="42" t="s">
        <v>62</v>
      </c>
      <c r="B48" s="43" t="s">
        <v>7</v>
      </c>
      <c r="C48" s="44">
        <v>2012</v>
      </c>
      <c r="D48" s="44" t="s">
        <v>95</v>
      </c>
      <c r="E48" s="44" t="s">
        <v>122</v>
      </c>
      <c r="F48" s="45">
        <v>200</v>
      </c>
      <c r="G48" s="46">
        <v>585</v>
      </c>
      <c r="H48" s="46">
        <f t="shared" si="0"/>
        <v>117000</v>
      </c>
      <c r="I48" s="46">
        <v>598</v>
      </c>
      <c r="J48" s="46">
        <f t="shared" si="1"/>
        <v>119600</v>
      </c>
      <c r="K48" s="47" t="s">
        <v>128</v>
      </c>
      <c r="L48" s="26">
        <f t="shared" si="10"/>
        <v>5850</v>
      </c>
      <c r="M48" s="3"/>
    </row>
    <row r="49" spans="1:13" ht="20.25" customHeight="1">
      <c r="A49" s="42" t="s">
        <v>63</v>
      </c>
      <c r="B49" s="43" t="s">
        <v>7</v>
      </c>
      <c r="C49" s="44">
        <v>2012</v>
      </c>
      <c r="D49" s="44" t="s">
        <v>95</v>
      </c>
      <c r="E49" s="44" t="s">
        <v>122</v>
      </c>
      <c r="F49" s="45">
        <v>200</v>
      </c>
      <c r="G49" s="46">
        <v>585</v>
      </c>
      <c r="H49" s="46">
        <f t="shared" si="0"/>
        <v>117000</v>
      </c>
      <c r="I49" s="46">
        <v>598</v>
      </c>
      <c r="J49" s="46">
        <f t="shared" si="1"/>
        <v>119600</v>
      </c>
      <c r="K49" s="47" t="s">
        <v>128</v>
      </c>
      <c r="L49" s="26">
        <f t="shared" si="10"/>
        <v>5850</v>
      </c>
      <c r="M49" s="3"/>
    </row>
    <row r="50" spans="1:13" ht="20.25" customHeight="1">
      <c r="A50" s="42" t="s">
        <v>64</v>
      </c>
      <c r="B50" s="43" t="s">
        <v>7</v>
      </c>
      <c r="C50" s="44">
        <v>2012</v>
      </c>
      <c r="D50" s="44" t="s">
        <v>95</v>
      </c>
      <c r="E50" s="44" t="s">
        <v>122</v>
      </c>
      <c r="F50" s="45">
        <v>200</v>
      </c>
      <c r="G50" s="46">
        <v>585</v>
      </c>
      <c r="H50" s="46">
        <f t="shared" si="0"/>
        <v>117000</v>
      </c>
      <c r="I50" s="46">
        <v>599</v>
      </c>
      <c r="J50" s="46">
        <f t="shared" si="1"/>
        <v>119800</v>
      </c>
      <c r="K50" s="47" t="s">
        <v>130</v>
      </c>
      <c r="L50" s="26">
        <f>H50/20</f>
        <v>5850</v>
      </c>
      <c r="M50" s="3"/>
    </row>
    <row r="51" spans="1:13" ht="20.25" customHeight="1">
      <c r="A51" s="42" t="s">
        <v>65</v>
      </c>
      <c r="B51" s="43" t="s">
        <v>7</v>
      </c>
      <c r="C51" s="44">
        <v>2012</v>
      </c>
      <c r="D51" s="44" t="s">
        <v>95</v>
      </c>
      <c r="E51" s="44" t="s">
        <v>122</v>
      </c>
      <c r="F51" s="45">
        <v>200</v>
      </c>
      <c r="G51" s="46">
        <v>585</v>
      </c>
      <c r="H51" s="46">
        <f t="shared" si="0"/>
        <v>117000</v>
      </c>
      <c r="I51" s="46">
        <v>598</v>
      </c>
      <c r="J51" s="46">
        <f t="shared" si="1"/>
        <v>119600</v>
      </c>
      <c r="K51" s="47" t="s">
        <v>135</v>
      </c>
      <c r="L51" s="26">
        <f>H51/20</f>
        <v>5850</v>
      </c>
      <c r="M51" s="3"/>
    </row>
    <row r="52" spans="1:13" ht="20.25" customHeight="1">
      <c r="A52" s="42" t="s">
        <v>66</v>
      </c>
      <c r="B52" s="43" t="s">
        <v>7</v>
      </c>
      <c r="C52" s="44">
        <v>2012</v>
      </c>
      <c r="D52" s="44" t="s">
        <v>95</v>
      </c>
      <c r="E52" s="44" t="s">
        <v>122</v>
      </c>
      <c r="F52" s="45">
        <v>200</v>
      </c>
      <c r="G52" s="46">
        <v>585</v>
      </c>
      <c r="H52" s="46">
        <f t="shared" si="0"/>
        <v>117000</v>
      </c>
      <c r="I52" s="46">
        <v>595</v>
      </c>
      <c r="J52" s="46">
        <f t="shared" si="1"/>
        <v>119000</v>
      </c>
      <c r="K52" s="47" t="s">
        <v>128</v>
      </c>
      <c r="L52" s="26">
        <f>H52/20</f>
        <v>5850</v>
      </c>
      <c r="M52" s="3"/>
    </row>
    <row r="53" spans="1:13" ht="20.25" customHeight="1">
      <c r="A53" s="42" t="s">
        <v>67</v>
      </c>
      <c r="B53" s="43" t="s">
        <v>7</v>
      </c>
      <c r="C53" s="44">
        <v>2012</v>
      </c>
      <c r="D53" s="44" t="s">
        <v>95</v>
      </c>
      <c r="E53" s="44" t="s">
        <v>122</v>
      </c>
      <c r="F53" s="45">
        <v>250</v>
      </c>
      <c r="G53" s="46">
        <v>585</v>
      </c>
      <c r="H53" s="46">
        <f t="shared" si="0"/>
        <v>146250</v>
      </c>
      <c r="I53" s="46">
        <v>597</v>
      </c>
      <c r="J53" s="46">
        <f t="shared" si="1"/>
        <v>149250</v>
      </c>
      <c r="K53" s="47" t="s">
        <v>128</v>
      </c>
      <c r="L53" s="26">
        <f>H53/20</f>
        <v>7312.5</v>
      </c>
      <c r="M53" s="3"/>
    </row>
    <row r="54" spans="1:13" ht="20.25" customHeight="1">
      <c r="A54" s="42" t="s">
        <v>68</v>
      </c>
      <c r="B54" s="43" t="s">
        <v>7</v>
      </c>
      <c r="C54" s="44">
        <v>2012</v>
      </c>
      <c r="D54" s="44" t="s">
        <v>95</v>
      </c>
      <c r="E54" s="44" t="s">
        <v>74</v>
      </c>
      <c r="F54" s="45">
        <v>200</v>
      </c>
      <c r="G54" s="46">
        <v>585</v>
      </c>
      <c r="H54" s="46">
        <f t="shared" si="0"/>
        <v>117000</v>
      </c>
      <c r="I54" s="46">
        <v>600</v>
      </c>
      <c r="J54" s="46">
        <f t="shared" si="1"/>
        <v>120000</v>
      </c>
      <c r="K54" s="47" t="s">
        <v>136</v>
      </c>
      <c r="L54" s="26">
        <f t="shared" ref="L54" si="11">H54/20</f>
        <v>5850</v>
      </c>
      <c r="M54" s="3"/>
    </row>
    <row r="55" spans="1:13" ht="20.25" customHeight="1">
      <c r="A55" s="42" t="s">
        <v>69</v>
      </c>
      <c r="B55" s="43" t="s">
        <v>7</v>
      </c>
      <c r="C55" s="44">
        <v>2012</v>
      </c>
      <c r="D55" s="44" t="s">
        <v>95</v>
      </c>
      <c r="E55" s="44" t="s">
        <v>74</v>
      </c>
      <c r="F55" s="45">
        <v>200</v>
      </c>
      <c r="G55" s="46">
        <v>585</v>
      </c>
      <c r="H55" s="46">
        <f t="shared" si="0"/>
        <v>117000</v>
      </c>
      <c r="I55" s="46">
        <v>600</v>
      </c>
      <c r="J55" s="46">
        <f t="shared" si="1"/>
        <v>120000</v>
      </c>
      <c r="K55" s="47" t="s">
        <v>136</v>
      </c>
      <c r="L55" s="26">
        <f>H55/20</f>
        <v>5850</v>
      </c>
      <c r="M55" s="3"/>
    </row>
    <row r="56" spans="1:13" ht="20.25" customHeight="1">
      <c r="A56" s="42" t="s">
        <v>70</v>
      </c>
      <c r="B56" s="43" t="s">
        <v>7</v>
      </c>
      <c r="C56" s="44">
        <v>2012</v>
      </c>
      <c r="D56" s="44" t="s">
        <v>95</v>
      </c>
      <c r="E56" s="44" t="s">
        <v>75</v>
      </c>
      <c r="F56" s="45">
        <v>200</v>
      </c>
      <c r="G56" s="46">
        <v>585</v>
      </c>
      <c r="H56" s="46">
        <f t="shared" si="0"/>
        <v>117000</v>
      </c>
      <c r="I56" s="46">
        <v>603</v>
      </c>
      <c r="J56" s="46">
        <f t="shared" si="1"/>
        <v>120600</v>
      </c>
      <c r="K56" s="47" t="s">
        <v>136</v>
      </c>
      <c r="L56" s="26">
        <f t="shared" ref="L56:L57" si="12">H56/20</f>
        <v>5850</v>
      </c>
      <c r="M56" s="3"/>
    </row>
    <row r="57" spans="1:13" ht="20.25" customHeight="1">
      <c r="A57" s="42" t="s">
        <v>71</v>
      </c>
      <c r="B57" s="43" t="s">
        <v>7</v>
      </c>
      <c r="C57" s="44">
        <v>2012</v>
      </c>
      <c r="D57" s="44" t="s">
        <v>95</v>
      </c>
      <c r="E57" s="44" t="s">
        <v>75</v>
      </c>
      <c r="F57" s="45">
        <v>200</v>
      </c>
      <c r="G57" s="46">
        <v>585</v>
      </c>
      <c r="H57" s="46">
        <f t="shared" si="0"/>
        <v>117000</v>
      </c>
      <c r="I57" s="46">
        <v>604</v>
      </c>
      <c r="J57" s="46">
        <f t="shared" si="1"/>
        <v>120800</v>
      </c>
      <c r="K57" s="47" t="s">
        <v>136</v>
      </c>
      <c r="L57" s="26">
        <f t="shared" si="12"/>
        <v>5850</v>
      </c>
      <c r="M57" s="3"/>
    </row>
    <row r="58" spans="1:13" ht="20.25" customHeight="1">
      <c r="A58" s="42" t="s">
        <v>72</v>
      </c>
      <c r="B58" s="43" t="s">
        <v>7</v>
      </c>
      <c r="C58" s="44">
        <v>2012</v>
      </c>
      <c r="D58" s="44" t="s">
        <v>95</v>
      </c>
      <c r="E58" s="44" t="s">
        <v>76</v>
      </c>
      <c r="F58" s="45">
        <v>200</v>
      </c>
      <c r="G58" s="46">
        <v>585</v>
      </c>
      <c r="H58" s="46">
        <f>SUM(F58*G58)</f>
        <v>117000</v>
      </c>
      <c r="I58" s="46">
        <v>605</v>
      </c>
      <c r="J58" s="46">
        <f t="shared" si="1"/>
        <v>121000</v>
      </c>
      <c r="K58" s="47" t="s">
        <v>136</v>
      </c>
      <c r="L58" s="26">
        <f>H58/20</f>
        <v>5850</v>
      </c>
      <c r="M58" s="3"/>
    </row>
    <row r="59" spans="1:13" ht="20.25" customHeight="1">
      <c r="A59" s="42" t="s">
        <v>102</v>
      </c>
      <c r="B59" s="43" t="s">
        <v>7</v>
      </c>
      <c r="C59" s="44">
        <v>2012</v>
      </c>
      <c r="D59" s="44" t="s">
        <v>95</v>
      </c>
      <c r="E59" s="44" t="s">
        <v>76</v>
      </c>
      <c r="F59" s="45">
        <v>200</v>
      </c>
      <c r="G59" s="46">
        <v>585</v>
      </c>
      <c r="H59" s="46">
        <f t="shared" ref="H59:H78" si="13">SUM(F59*G59)</f>
        <v>117000</v>
      </c>
      <c r="I59" s="46">
        <v>606</v>
      </c>
      <c r="J59" s="46">
        <f t="shared" si="1"/>
        <v>121200</v>
      </c>
      <c r="K59" s="47" t="s">
        <v>136</v>
      </c>
      <c r="L59" s="26">
        <f t="shared" ref="L59:L78" si="14">H59/20</f>
        <v>5850</v>
      </c>
      <c r="M59" s="3"/>
    </row>
    <row r="60" spans="1:13" ht="20.25" customHeight="1">
      <c r="A60" s="42" t="s">
        <v>103</v>
      </c>
      <c r="B60" s="43" t="s">
        <v>7</v>
      </c>
      <c r="C60" s="44">
        <v>2012</v>
      </c>
      <c r="D60" s="44" t="s">
        <v>95</v>
      </c>
      <c r="E60" s="44" t="s">
        <v>77</v>
      </c>
      <c r="F60" s="45">
        <v>200</v>
      </c>
      <c r="G60" s="46">
        <v>585</v>
      </c>
      <c r="H60" s="46">
        <f t="shared" si="13"/>
        <v>117000</v>
      </c>
      <c r="I60" s="46">
        <v>608</v>
      </c>
      <c r="J60" s="46">
        <f t="shared" si="1"/>
        <v>121600</v>
      </c>
      <c r="K60" s="47" t="s">
        <v>136</v>
      </c>
      <c r="L60" s="26">
        <f t="shared" si="14"/>
        <v>5850</v>
      </c>
      <c r="M60" s="3"/>
    </row>
    <row r="61" spans="1:13" ht="20.25" customHeight="1">
      <c r="A61" s="42" t="s">
        <v>104</v>
      </c>
      <c r="B61" s="43" t="s">
        <v>7</v>
      </c>
      <c r="C61" s="44">
        <v>2012</v>
      </c>
      <c r="D61" s="44" t="s">
        <v>95</v>
      </c>
      <c r="E61" s="44" t="s">
        <v>77</v>
      </c>
      <c r="F61" s="45">
        <v>200</v>
      </c>
      <c r="G61" s="46">
        <v>585</v>
      </c>
      <c r="H61" s="46">
        <f t="shared" si="13"/>
        <v>117000</v>
      </c>
      <c r="I61" s="46">
        <v>607</v>
      </c>
      <c r="J61" s="46">
        <f t="shared" si="1"/>
        <v>121400</v>
      </c>
      <c r="K61" s="47" t="s">
        <v>136</v>
      </c>
      <c r="L61" s="26">
        <f t="shared" si="14"/>
        <v>5850</v>
      </c>
      <c r="M61" s="3"/>
    </row>
    <row r="62" spans="1:13" ht="20.25" customHeight="1">
      <c r="A62" s="42" t="s">
        <v>105</v>
      </c>
      <c r="B62" s="43" t="s">
        <v>7</v>
      </c>
      <c r="C62" s="44">
        <v>2012</v>
      </c>
      <c r="D62" s="44" t="s">
        <v>95</v>
      </c>
      <c r="E62" s="44" t="s">
        <v>78</v>
      </c>
      <c r="F62" s="45">
        <v>200</v>
      </c>
      <c r="G62" s="46">
        <v>585</v>
      </c>
      <c r="H62" s="46">
        <f t="shared" si="13"/>
        <v>117000</v>
      </c>
      <c r="I62" s="46">
        <v>613</v>
      </c>
      <c r="J62" s="46">
        <f t="shared" si="1"/>
        <v>122600</v>
      </c>
      <c r="K62" s="47" t="s">
        <v>136</v>
      </c>
      <c r="L62" s="26">
        <f t="shared" si="14"/>
        <v>5850</v>
      </c>
      <c r="M62" s="3"/>
    </row>
    <row r="63" spans="1:13" ht="20.25" customHeight="1">
      <c r="A63" s="42" t="s">
        <v>106</v>
      </c>
      <c r="B63" s="43" t="s">
        <v>7</v>
      </c>
      <c r="C63" s="44">
        <v>2012</v>
      </c>
      <c r="D63" s="44" t="s">
        <v>95</v>
      </c>
      <c r="E63" s="44" t="s">
        <v>78</v>
      </c>
      <c r="F63" s="45">
        <v>200</v>
      </c>
      <c r="G63" s="46">
        <v>585</v>
      </c>
      <c r="H63" s="46">
        <f t="shared" si="13"/>
        <v>117000</v>
      </c>
      <c r="I63" s="46">
        <v>616</v>
      </c>
      <c r="J63" s="46">
        <f t="shared" si="1"/>
        <v>123200</v>
      </c>
      <c r="K63" s="47" t="s">
        <v>136</v>
      </c>
      <c r="L63" s="26">
        <f t="shared" si="14"/>
        <v>5850</v>
      </c>
      <c r="M63" s="3"/>
    </row>
    <row r="64" spans="1:13" ht="20.25" customHeight="1">
      <c r="A64" s="42" t="s">
        <v>107</v>
      </c>
      <c r="B64" s="43" t="s">
        <v>7</v>
      </c>
      <c r="C64" s="44">
        <v>2012</v>
      </c>
      <c r="D64" s="44" t="s">
        <v>95</v>
      </c>
      <c r="E64" s="44" t="s">
        <v>79</v>
      </c>
      <c r="F64" s="45">
        <v>200</v>
      </c>
      <c r="G64" s="46">
        <v>585</v>
      </c>
      <c r="H64" s="46">
        <f t="shared" si="13"/>
        <v>117000</v>
      </c>
      <c r="I64" s="46">
        <v>616</v>
      </c>
      <c r="J64" s="46">
        <f t="shared" si="1"/>
        <v>123200</v>
      </c>
      <c r="K64" s="47" t="s">
        <v>136</v>
      </c>
      <c r="L64" s="26">
        <f t="shared" si="14"/>
        <v>5850</v>
      </c>
      <c r="M64" s="3"/>
    </row>
    <row r="65" spans="1:13" ht="20.25" customHeight="1">
      <c r="A65" s="42" t="s">
        <v>108</v>
      </c>
      <c r="B65" s="43" t="s">
        <v>7</v>
      </c>
      <c r="C65" s="44">
        <v>2012</v>
      </c>
      <c r="D65" s="44" t="s">
        <v>95</v>
      </c>
      <c r="E65" s="44" t="s">
        <v>79</v>
      </c>
      <c r="F65" s="45">
        <v>200</v>
      </c>
      <c r="G65" s="46">
        <v>585</v>
      </c>
      <c r="H65" s="46">
        <f t="shared" si="13"/>
        <v>117000</v>
      </c>
      <c r="I65" s="46">
        <v>615</v>
      </c>
      <c r="J65" s="46">
        <f t="shared" si="1"/>
        <v>123000</v>
      </c>
      <c r="K65" s="47" t="s">
        <v>136</v>
      </c>
      <c r="L65" s="26">
        <f t="shared" si="14"/>
        <v>5850</v>
      </c>
      <c r="M65" s="3"/>
    </row>
    <row r="66" spans="1:13" ht="20.25" customHeight="1">
      <c r="A66" s="42" t="s">
        <v>109</v>
      </c>
      <c r="B66" s="43" t="s">
        <v>7</v>
      </c>
      <c r="C66" s="44">
        <v>2012</v>
      </c>
      <c r="D66" s="44" t="s">
        <v>95</v>
      </c>
      <c r="E66" s="44" t="s">
        <v>80</v>
      </c>
      <c r="F66" s="45">
        <v>200</v>
      </c>
      <c r="G66" s="46">
        <v>585</v>
      </c>
      <c r="H66" s="46">
        <f t="shared" si="13"/>
        <v>117000</v>
      </c>
      <c r="I66" s="46">
        <v>615</v>
      </c>
      <c r="J66" s="46">
        <f t="shared" si="1"/>
        <v>123000</v>
      </c>
      <c r="K66" s="47" t="s">
        <v>136</v>
      </c>
      <c r="L66" s="26">
        <f t="shared" si="14"/>
        <v>5850</v>
      </c>
      <c r="M66" s="3"/>
    </row>
    <row r="67" spans="1:13" ht="20.25" customHeight="1">
      <c r="A67" s="42" t="s">
        <v>110</v>
      </c>
      <c r="B67" s="43" t="s">
        <v>7</v>
      </c>
      <c r="C67" s="44">
        <v>2012</v>
      </c>
      <c r="D67" s="44" t="s">
        <v>95</v>
      </c>
      <c r="E67" s="44" t="s">
        <v>80</v>
      </c>
      <c r="F67" s="45">
        <v>200</v>
      </c>
      <c r="G67" s="46">
        <v>585</v>
      </c>
      <c r="H67" s="46">
        <f t="shared" si="13"/>
        <v>117000</v>
      </c>
      <c r="I67" s="46">
        <v>615</v>
      </c>
      <c r="J67" s="46">
        <f t="shared" si="1"/>
        <v>123000</v>
      </c>
      <c r="K67" s="47" t="s">
        <v>130</v>
      </c>
      <c r="L67" s="26">
        <f t="shared" si="14"/>
        <v>5850</v>
      </c>
      <c r="M67" s="3"/>
    </row>
    <row r="68" spans="1:13" ht="20.25" customHeight="1">
      <c r="A68" s="42" t="s">
        <v>111</v>
      </c>
      <c r="B68" s="43" t="s">
        <v>7</v>
      </c>
      <c r="C68" s="44">
        <v>2012</v>
      </c>
      <c r="D68" s="44" t="s">
        <v>95</v>
      </c>
      <c r="E68" s="44" t="s">
        <v>81</v>
      </c>
      <c r="F68" s="45">
        <v>200</v>
      </c>
      <c r="G68" s="46">
        <v>585</v>
      </c>
      <c r="H68" s="46">
        <f t="shared" si="13"/>
        <v>117000</v>
      </c>
      <c r="I68" s="46">
        <v>615</v>
      </c>
      <c r="J68" s="46">
        <f t="shared" si="1"/>
        <v>123000</v>
      </c>
      <c r="K68" s="47" t="s">
        <v>136</v>
      </c>
      <c r="L68" s="26">
        <f t="shared" si="14"/>
        <v>5850</v>
      </c>
      <c r="M68" s="3"/>
    </row>
    <row r="69" spans="1:13" ht="20.25" customHeight="1">
      <c r="A69" s="42" t="s">
        <v>112</v>
      </c>
      <c r="B69" s="43" t="s">
        <v>7</v>
      </c>
      <c r="C69" s="44">
        <v>2012</v>
      </c>
      <c r="D69" s="44" t="s">
        <v>95</v>
      </c>
      <c r="E69" s="44" t="s">
        <v>81</v>
      </c>
      <c r="F69" s="45">
        <v>200</v>
      </c>
      <c r="G69" s="46">
        <v>585</v>
      </c>
      <c r="H69" s="46">
        <f t="shared" si="13"/>
        <v>117000</v>
      </c>
      <c r="I69" s="46">
        <v>616</v>
      </c>
      <c r="J69" s="46">
        <f t="shared" si="1"/>
        <v>123200</v>
      </c>
      <c r="K69" s="47" t="s">
        <v>136</v>
      </c>
      <c r="L69" s="26">
        <f t="shared" si="14"/>
        <v>5850</v>
      </c>
      <c r="M69" s="3"/>
    </row>
    <row r="70" spans="1:13" ht="20.25" customHeight="1">
      <c r="A70" s="42" t="s">
        <v>113</v>
      </c>
      <c r="B70" s="43" t="s">
        <v>7</v>
      </c>
      <c r="C70" s="44">
        <v>2012</v>
      </c>
      <c r="D70" s="44" t="s">
        <v>95</v>
      </c>
      <c r="E70" s="44" t="s">
        <v>82</v>
      </c>
      <c r="F70" s="45">
        <v>200</v>
      </c>
      <c r="G70" s="46">
        <v>585</v>
      </c>
      <c r="H70" s="46">
        <f t="shared" si="13"/>
        <v>117000</v>
      </c>
      <c r="I70" s="46">
        <v>615</v>
      </c>
      <c r="J70" s="46">
        <f t="shared" ref="J70:J78" si="15">F70*I70</f>
        <v>123000</v>
      </c>
      <c r="K70" s="47" t="s">
        <v>136</v>
      </c>
      <c r="L70" s="26">
        <f t="shared" si="14"/>
        <v>5850</v>
      </c>
      <c r="M70" s="3"/>
    </row>
    <row r="71" spans="1:13" ht="20.25" customHeight="1">
      <c r="A71" s="42" t="s">
        <v>114</v>
      </c>
      <c r="B71" s="43" t="s">
        <v>7</v>
      </c>
      <c r="C71" s="44">
        <v>2012</v>
      </c>
      <c r="D71" s="44" t="s">
        <v>95</v>
      </c>
      <c r="E71" s="44" t="s">
        <v>83</v>
      </c>
      <c r="F71" s="45">
        <v>200</v>
      </c>
      <c r="G71" s="46">
        <v>585</v>
      </c>
      <c r="H71" s="46">
        <f t="shared" si="13"/>
        <v>117000</v>
      </c>
      <c r="I71" s="46">
        <v>614</v>
      </c>
      <c r="J71" s="46">
        <f t="shared" si="15"/>
        <v>122800</v>
      </c>
      <c r="K71" s="47" t="s">
        <v>136</v>
      </c>
      <c r="L71" s="26">
        <f t="shared" si="14"/>
        <v>5850</v>
      </c>
      <c r="M71" s="3"/>
    </row>
    <row r="72" spans="1:13" ht="20.25" customHeight="1">
      <c r="A72" s="42" t="s">
        <v>115</v>
      </c>
      <c r="B72" s="43" t="s">
        <v>7</v>
      </c>
      <c r="C72" s="44">
        <v>2012</v>
      </c>
      <c r="D72" s="44" t="s">
        <v>95</v>
      </c>
      <c r="E72" s="44" t="s">
        <v>83</v>
      </c>
      <c r="F72" s="45">
        <v>200</v>
      </c>
      <c r="G72" s="46">
        <v>585</v>
      </c>
      <c r="H72" s="46">
        <f t="shared" si="13"/>
        <v>117000</v>
      </c>
      <c r="I72" s="46">
        <v>615</v>
      </c>
      <c r="J72" s="46">
        <f t="shared" si="15"/>
        <v>123000</v>
      </c>
      <c r="K72" s="47" t="s">
        <v>135</v>
      </c>
      <c r="L72" s="26">
        <f t="shared" si="14"/>
        <v>5850</v>
      </c>
      <c r="M72" s="3"/>
    </row>
    <row r="73" spans="1:13" ht="20.25" customHeight="1">
      <c r="A73" s="42" t="s">
        <v>116</v>
      </c>
      <c r="B73" s="43" t="s">
        <v>7</v>
      </c>
      <c r="C73" s="44">
        <v>2012</v>
      </c>
      <c r="D73" s="44" t="s">
        <v>95</v>
      </c>
      <c r="E73" s="44" t="s">
        <v>84</v>
      </c>
      <c r="F73" s="45">
        <v>200</v>
      </c>
      <c r="G73" s="46">
        <v>585</v>
      </c>
      <c r="H73" s="46">
        <f t="shared" si="13"/>
        <v>117000</v>
      </c>
      <c r="I73" s="46">
        <v>618</v>
      </c>
      <c r="J73" s="46">
        <f t="shared" si="15"/>
        <v>123600</v>
      </c>
      <c r="K73" s="47" t="s">
        <v>136</v>
      </c>
      <c r="L73" s="26">
        <f t="shared" si="14"/>
        <v>5850</v>
      </c>
      <c r="M73" s="3"/>
    </row>
    <row r="74" spans="1:13" ht="20.25" customHeight="1">
      <c r="A74" s="42" t="s">
        <v>117</v>
      </c>
      <c r="B74" s="43" t="s">
        <v>7</v>
      </c>
      <c r="C74" s="44">
        <v>2012</v>
      </c>
      <c r="D74" s="44" t="s">
        <v>95</v>
      </c>
      <c r="E74" s="44" t="s">
        <v>84</v>
      </c>
      <c r="F74" s="45">
        <v>200</v>
      </c>
      <c r="G74" s="46">
        <v>585</v>
      </c>
      <c r="H74" s="46">
        <f t="shared" si="13"/>
        <v>117000</v>
      </c>
      <c r="I74" s="46">
        <v>618</v>
      </c>
      <c r="J74" s="46">
        <f t="shared" si="15"/>
        <v>123600</v>
      </c>
      <c r="K74" s="47" t="s">
        <v>136</v>
      </c>
      <c r="L74" s="26">
        <f t="shared" si="14"/>
        <v>5850</v>
      </c>
      <c r="M74" s="3"/>
    </row>
    <row r="75" spans="1:13" ht="20.25" customHeight="1">
      <c r="A75" s="42" t="s">
        <v>118</v>
      </c>
      <c r="B75" s="43" t="s">
        <v>7</v>
      </c>
      <c r="C75" s="44">
        <v>2012</v>
      </c>
      <c r="D75" s="44" t="s">
        <v>95</v>
      </c>
      <c r="E75" s="44" t="s">
        <v>85</v>
      </c>
      <c r="F75" s="45">
        <v>200</v>
      </c>
      <c r="G75" s="46">
        <v>585</v>
      </c>
      <c r="H75" s="46">
        <f t="shared" si="13"/>
        <v>117000</v>
      </c>
      <c r="I75" s="46">
        <v>616</v>
      </c>
      <c r="J75" s="46">
        <f t="shared" si="15"/>
        <v>123200</v>
      </c>
      <c r="K75" s="47" t="s">
        <v>136</v>
      </c>
      <c r="L75" s="26">
        <f t="shared" si="14"/>
        <v>5850</v>
      </c>
      <c r="M75" s="3"/>
    </row>
    <row r="76" spans="1:13" ht="20.25" customHeight="1">
      <c r="A76" s="42" t="s">
        <v>119</v>
      </c>
      <c r="B76" s="43" t="s">
        <v>7</v>
      </c>
      <c r="C76" s="44">
        <v>2012</v>
      </c>
      <c r="D76" s="44" t="s">
        <v>95</v>
      </c>
      <c r="E76" s="44" t="s">
        <v>85</v>
      </c>
      <c r="F76" s="45">
        <v>200</v>
      </c>
      <c r="G76" s="46">
        <v>585</v>
      </c>
      <c r="H76" s="46">
        <f t="shared" si="13"/>
        <v>117000</v>
      </c>
      <c r="I76" s="46">
        <v>617</v>
      </c>
      <c r="J76" s="46">
        <f t="shared" si="15"/>
        <v>123400</v>
      </c>
      <c r="K76" s="47" t="s">
        <v>130</v>
      </c>
      <c r="L76" s="26">
        <f t="shared" si="14"/>
        <v>5850</v>
      </c>
      <c r="M76" s="3"/>
    </row>
    <row r="77" spans="1:13" ht="20.25" customHeight="1">
      <c r="A77" s="42" t="s">
        <v>120</v>
      </c>
      <c r="B77" s="43" t="s">
        <v>7</v>
      </c>
      <c r="C77" s="44">
        <v>2012</v>
      </c>
      <c r="D77" s="44" t="s">
        <v>95</v>
      </c>
      <c r="E77" s="44" t="s">
        <v>86</v>
      </c>
      <c r="F77" s="45">
        <v>200</v>
      </c>
      <c r="G77" s="46">
        <v>585</v>
      </c>
      <c r="H77" s="46">
        <f t="shared" si="13"/>
        <v>117000</v>
      </c>
      <c r="I77" s="46">
        <v>616</v>
      </c>
      <c r="J77" s="46">
        <f t="shared" si="15"/>
        <v>123200</v>
      </c>
      <c r="K77" s="47" t="s">
        <v>136</v>
      </c>
      <c r="L77" s="26">
        <f t="shared" si="14"/>
        <v>5850</v>
      </c>
      <c r="M77" s="3"/>
    </row>
    <row r="78" spans="1:13" ht="20.25" customHeight="1">
      <c r="A78" s="42" t="s">
        <v>121</v>
      </c>
      <c r="B78" s="43" t="s">
        <v>7</v>
      </c>
      <c r="C78" s="44">
        <v>2012</v>
      </c>
      <c r="D78" s="44" t="s">
        <v>95</v>
      </c>
      <c r="E78" s="44" t="s">
        <v>86</v>
      </c>
      <c r="F78" s="45">
        <v>200</v>
      </c>
      <c r="G78" s="46">
        <v>585</v>
      </c>
      <c r="H78" s="46">
        <f t="shared" si="13"/>
        <v>117000</v>
      </c>
      <c r="I78" s="46">
        <v>620</v>
      </c>
      <c r="J78" s="46">
        <f t="shared" si="15"/>
        <v>124000</v>
      </c>
      <c r="K78" s="48" t="s">
        <v>135</v>
      </c>
      <c r="L78" s="26">
        <f t="shared" si="14"/>
        <v>5850</v>
      </c>
      <c r="M78" s="3"/>
    </row>
    <row r="79" spans="1:13" ht="20.25" customHeight="1">
      <c r="A79" s="130" t="s">
        <v>29</v>
      </c>
      <c r="B79" s="130"/>
      <c r="C79" s="130"/>
      <c r="D79" s="130"/>
      <c r="E79" s="130"/>
      <c r="F79" s="49">
        <f>SUM(F5:F78)</f>
        <v>15000</v>
      </c>
      <c r="G79" s="50"/>
      <c r="H79" s="51">
        <f>SUM(H5:H78)</f>
        <v>8775000</v>
      </c>
      <c r="I79" s="51"/>
      <c r="J79" s="51">
        <f>SUM(J5:J78)</f>
        <v>9057550</v>
      </c>
      <c r="K79" s="50"/>
      <c r="L79" s="28">
        <f>SUM(L5:L78)</f>
        <v>438750</v>
      </c>
      <c r="M79" s="4" t="e">
        <f>SUM(#REF!)</f>
        <v>#REF!</v>
      </c>
    </row>
    <row r="80" spans="1:13">
      <c r="C80" s="18"/>
    </row>
    <row r="81" spans="1:12" ht="114.75" customHeight="1">
      <c r="C81" s="18"/>
      <c r="E81" s="135" t="s">
        <v>0</v>
      </c>
      <c r="F81" s="135"/>
      <c r="G81" s="135"/>
      <c r="H81" s="135"/>
      <c r="I81" s="135"/>
      <c r="J81" s="135"/>
      <c r="K81" s="135"/>
      <c r="L81" s="135"/>
    </row>
    <row r="82" spans="1:12" ht="13.5" thickBot="1"/>
    <row r="83" spans="1:12" ht="14.25" thickTop="1" thickBot="1">
      <c r="A83" s="31"/>
      <c r="B83" s="32" t="s">
        <v>124</v>
      </c>
      <c r="C83" s="33" t="s">
        <v>125</v>
      </c>
      <c r="D83" s="32" t="s">
        <v>126</v>
      </c>
      <c r="E83" s="32" t="s">
        <v>127</v>
      </c>
      <c r="F83" s="30"/>
      <c r="H83" s="132"/>
      <c r="I83" s="132"/>
      <c r="J83" s="132"/>
      <c r="K83" s="132"/>
      <c r="L83" s="132"/>
    </row>
    <row r="84" spans="1:12" ht="30.75" thickBot="1">
      <c r="B84" s="25" t="s">
        <v>7</v>
      </c>
      <c r="C84" s="27">
        <f>F79</f>
        <v>15000</v>
      </c>
      <c r="D84" s="28">
        <f>J79</f>
        <v>9057550</v>
      </c>
      <c r="E84" s="40">
        <f>D84/C84</f>
        <v>603.8366666666667</v>
      </c>
      <c r="F84" s="30"/>
      <c r="H84" s="132"/>
      <c r="I84" s="132"/>
      <c r="J84" s="132"/>
      <c r="K84" s="132"/>
      <c r="L84" s="132"/>
    </row>
    <row r="85" spans="1:12" ht="13.5" thickBot="1">
      <c r="A85" s="34">
        <v>1</v>
      </c>
      <c r="B85" s="35"/>
      <c r="C85" s="36"/>
      <c r="D85" s="35"/>
      <c r="E85" s="35"/>
      <c r="F85" s="30"/>
    </row>
    <row r="86" spans="1:12" ht="13.5" thickBot="1">
      <c r="A86" s="34"/>
      <c r="B86" s="35"/>
      <c r="C86" s="36"/>
      <c r="D86" s="35"/>
      <c r="E86" s="35"/>
      <c r="F86" s="30"/>
    </row>
    <row r="87" spans="1:12" ht="13.5" thickBot="1">
      <c r="A87" s="37"/>
      <c r="B87" s="38"/>
      <c r="C87" s="39"/>
      <c r="D87" s="38"/>
      <c r="E87" s="38"/>
      <c r="F87" s="30"/>
    </row>
    <row r="88" spans="1:12" ht="13.5" thickTop="1"/>
    <row r="90" spans="1:12">
      <c r="F90" s="29"/>
    </row>
  </sheetData>
  <mergeCells count="17">
    <mergeCell ref="H84:L84"/>
    <mergeCell ref="K3:K4"/>
    <mergeCell ref="L3:L4"/>
    <mergeCell ref="A79:E79"/>
    <mergeCell ref="H83:L83"/>
    <mergeCell ref="E81:L81"/>
    <mergeCell ref="A1:M1"/>
    <mergeCell ref="A2:M2"/>
    <mergeCell ref="A3:A4"/>
    <mergeCell ref="B3:B4"/>
    <mergeCell ref="C3:C4"/>
    <mergeCell ref="D3:D4"/>
    <mergeCell ref="E3:E4"/>
    <mergeCell ref="F3:F4"/>
    <mergeCell ref="G3:H3"/>
    <mergeCell ref="I3:J3"/>
    <mergeCell ref="M3:M4"/>
  </mergeCells>
  <printOptions horizontalCentered="1"/>
  <pageMargins left="0.7" right="0.7" top="0.75" bottom="0.75" header="0.3" footer="0.3"/>
  <pageSetup paperSize="9" scale="59" fitToWidth="0" fitToHeight="0" orientation="portrait" horizontalDpi="300" verticalDpi="300" r:id="rId1"/>
  <headerFooter alignWithMargins="0"/>
  <rowBreaks count="1" manualBreakCount="1">
    <brk id="6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T39"/>
  <sheetViews>
    <sheetView showGridLines="0" workbookViewId="0">
      <selection activeCell="E35" sqref="E35:L35"/>
    </sheetView>
  </sheetViews>
  <sheetFormatPr defaultRowHeight="12.75"/>
  <cols>
    <col min="1" max="1" width="4" style="2" customWidth="1"/>
    <col min="2" max="2" width="18.7109375" style="2" customWidth="1"/>
    <col min="3" max="3" width="4.140625" style="41" customWidth="1"/>
    <col min="4" max="4" width="8.140625" style="2" customWidth="1"/>
    <col min="5" max="5" width="9.7109375" style="2" customWidth="1"/>
    <col min="6" max="6" width="7.85546875" style="2" customWidth="1"/>
    <col min="7" max="7" width="10.85546875" style="2" customWidth="1"/>
    <col min="8" max="8" width="10.42578125" style="2" customWidth="1"/>
    <col min="9" max="9" width="8.85546875" style="2" customWidth="1"/>
    <col min="10" max="10" width="12.85546875" style="2" customWidth="1"/>
    <col min="11" max="11" width="18.5703125" style="2" customWidth="1"/>
    <col min="12" max="12" width="12" style="2" customWidth="1"/>
    <col min="13" max="13" width="16.140625" style="2" hidden="1" customWidth="1"/>
    <col min="14" max="16384" width="9.140625" style="2"/>
  </cols>
  <sheetData>
    <row r="1" spans="1:20" ht="15.75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"/>
      <c r="O1" s="1"/>
      <c r="P1" s="1"/>
      <c r="Q1" s="1"/>
      <c r="R1" s="1"/>
      <c r="S1" s="1"/>
      <c r="T1" s="1"/>
    </row>
    <row r="2" spans="1:20" ht="15.75">
      <c r="A2" s="125" t="s">
        <v>150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"/>
      <c r="O2" s="1"/>
      <c r="P2" s="1"/>
      <c r="Q2" s="1"/>
      <c r="R2" s="1"/>
      <c r="S2" s="1"/>
      <c r="T2" s="1"/>
    </row>
    <row r="3" spans="1:20" ht="15" customHeight="1">
      <c r="A3" s="126" t="s">
        <v>1</v>
      </c>
      <c r="B3" s="126" t="s">
        <v>2</v>
      </c>
      <c r="C3" s="126" t="s">
        <v>35</v>
      </c>
      <c r="D3" s="126" t="s">
        <v>38</v>
      </c>
      <c r="E3" s="126" t="s">
        <v>36</v>
      </c>
      <c r="F3" s="126" t="s">
        <v>37</v>
      </c>
      <c r="G3" s="128" t="s">
        <v>3</v>
      </c>
      <c r="H3" s="129"/>
      <c r="I3" s="130" t="s">
        <v>4</v>
      </c>
      <c r="J3" s="130"/>
      <c r="K3" s="126" t="s">
        <v>5</v>
      </c>
      <c r="L3" s="139" t="s">
        <v>31</v>
      </c>
      <c r="M3" s="131" t="s">
        <v>6</v>
      </c>
    </row>
    <row r="4" spans="1:20" ht="21.75" customHeight="1">
      <c r="A4" s="127"/>
      <c r="B4" s="127"/>
      <c r="C4" s="127"/>
      <c r="D4" s="127"/>
      <c r="E4" s="127"/>
      <c r="F4" s="127"/>
      <c r="G4" s="42" t="s">
        <v>32</v>
      </c>
      <c r="H4" s="42" t="s">
        <v>30</v>
      </c>
      <c r="I4" s="42" t="s">
        <v>33</v>
      </c>
      <c r="J4" s="42" t="s">
        <v>34</v>
      </c>
      <c r="K4" s="127"/>
      <c r="L4" s="140"/>
      <c r="M4" s="131"/>
    </row>
    <row r="5" spans="1:20" ht="26.25" customHeight="1">
      <c r="A5" s="42" t="s">
        <v>9</v>
      </c>
      <c r="B5" s="43" t="s">
        <v>7</v>
      </c>
      <c r="C5" s="44">
        <v>2012</v>
      </c>
      <c r="D5" s="44" t="s">
        <v>8</v>
      </c>
      <c r="E5" s="44" t="s">
        <v>138</v>
      </c>
      <c r="F5" s="45">
        <v>200</v>
      </c>
      <c r="G5" s="46">
        <v>585</v>
      </c>
      <c r="H5" s="46">
        <f t="shared" ref="H5:H31" si="0">SUM(F5*G5)</f>
        <v>117000</v>
      </c>
      <c r="I5" s="46">
        <v>589</v>
      </c>
      <c r="J5" s="46">
        <f>F5*I5</f>
        <v>117800</v>
      </c>
      <c r="K5" s="61" t="s">
        <v>151</v>
      </c>
      <c r="L5" s="26">
        <f>H5/20</f>
        <v>5850</v>
      </c>
      <c r="M5" s="3"/>
    </row>
    <row r="6" spans="1:20" ht="29.25" customHeight="1">
      <c r="A6" s="42" t="s">
        <v>10</v>
      </c>
      <c r="B6" s="43" t="s">
        <v>7</v>
      </c>
      <c r="C6" s="44">
        <v>2012</v>
      </c>
      <c r="D6" s="44" t="s">
        <v>8</v>
      </c>
      <c r="E6" s="44" t="s">
        <v>138</v>
      </c>
      <c r="F6" s="45">
        <v>200</v>
      </c>
      <c r="G6" s="46">
        <v>585</v>
      </c>
      <c r="H6" s="46">
        <f t="shared" si="0"/>
        <v>117000</v>
      </c>
      <c r="I6" s="46">
        <v>586</v>
      </c>
      <c r="J6" s="46">
        <f t="shared" ref="J6:J31" si="1">F6*I6</f>
        <v>117200</v>
      </c>
      <c r="K6" s="61" t="s">
        <v>152</v>
      </c>
      <c r="L6" s="26">
        <f t="shared" ref="L6:L9" si="2">H6/20</f>
        <v>5850</v>
      </c>
      <c r="M6" s="3"/>
    </row>
    <row r="7" spans="1:20" ht="26.25" customHeight="1">
      <c r="A7" s="42" t="s">
        <v>11</v>
      </c>
      <c r="B7" s="43" t="s">
        <v>7</v>
      </c>
      <c r="C7" s="44">
        <v>2012</v>
      </c>
      <c r="D7" s="44" t="s">
        <v>8</v>
      </c>
      <c r="E7" s="44" t="s">
        <v>140</v>
      </c>
      <c r="F7" s="45">
        <v>200</v>
      </c>
      <c r="G7" s="46">
        <v>585</v>
      </c>
      <c r="H7" s="46">
        <f t="shared" si="0"/>
        <v>117000</v>
      </c>
      <c r="I7" s="46">
        <v>586</v>
      </c>
      <c r="J7" s="46">
        <f t="shared" si="1"/>
        <v>117200</v>
      </c>
      <c r="K7" s="61" t="s">
        <v>153</v>
      </c>
      <c r="L7" s="26">
        <f t="shared" si="2"/>
        <v>5850</v>
      </c>
      <c r="M7" s="3"/>
    </row>
    <row r="8" spans="1:20" ht="28.5" customHeight="1">
      <c r="A8" s="42" t="s">
        <v>12</v>
      </c>
      <c r="B8" s="43" t="s">
        <v>7</v>
      </c>
      <c r="C8" s="44">
        <v>2012</v>
      </c>
      <c r="D8" s="44" t="s">
        <v>8</v>
      </c>
      <c r="E8" s="44" t="s">
        <v>140</v>
      </c>
      <c r="F8" s="45">
        <v>200</v>
      </c>
      <c r="G8" s="46">
        <v>585</v>
      </c>
      <c r="H8" s="46">
        <f t="shared" si="0"/>
        <v>117000</v>
      </c>
      <c r="I8" s="46">
        <v>586</v>
      </c>
      <c r="J8" s="46">
        <f t="shared" si="1"/>
        <v>117200</v>
      </c>
      <c r="K8" s="61" t="s">
        <v>152</v>
      </c>
      <c r="L8" s="26">
        <f t="shared" si="2"/>
        <v>5850</v>
      </c>
      <c r="M8" s="3"/>
    </row>
    <row r="9" spans="1:20" ht="27" customHeight="1">
      <c r="A9" s="42" t="s">
        <v>13</v>
      </c>
      <c r="B9" s="43" t="s">
        <v>7</v>
      </c>
      <c r="C9" s="44">
        <v>2012</v>
      </c>
      <c r="D9" s="44" t="s">
        <v>8</v>
      </c>
      <c r="E9" s="44" t="s">
        <v>139</v>
      </c>
      <c r="F9" s="45">
        <v>200</v>
      </c>
      <c r="G9" s="46">
        <v>585</v>
      </c>
      <c r="H9" s="46">
        <f t="shared" si="0"/>
        <v>117000</v>
      </c>
      <c r="I9" s="46">
        <v>586</v>
      </c>
      <c r="J9" s="46">
        <f t="shared" si="1"/>
        <v>117200</v>
      </c>
      <c r="K9" s="61" t="s">
        <v>151</v>
      </c>
      <c r="L9" s="26">
        <f t="shared" si="2"/>
        <v>5850</v>
      </c>
      <c r="M9" s="3"/>
    </row>
    <row r="10" spans="1:20" ht="24" customHeight="1">
      <c r="A10" s="42" t="s">
        <v>14</v>
      </c>
      <c r="B10" s="43" t="s">
        <v>7</v>
      </c>
      <c r="C10" s="44">
        <v>2012</v>
      </c>
      <c r="D10" s="44" t="s">
        <v>8</v>
      </c>
      <c r="E10" s="44" t="s">
        <v>139</v>
      </c>
      <c r="F10" s="45">
        <v>200</v>
      </c>
      <c r="G10" s="46">
        <v>585</v>
      </c>
      <c r="H10" s="46">
        <f t="shared" si="0"/>
        <v>117000</v>
      </c>
      <c r="I10" s="46">
        <v>586</v>
      </c>
      <c r="J10" s="46">
        <f t="shared" si="1"/>
        <v>117200</v>
      </c>
      <c r="K10" s="61" t="s">
        <v>153</v>
      </c>
      <c r="L10" s="26">
        <f>H10/20</f>
        <v>5850</v>
      </c>
      <c r="M10" s="3"/>
    </row>
    <row r="11" spans="1:20" ht="25.5" customHeight="1">
      <c r="A11" s="42" t="s">
        <v>15</v>
      </c>
      <c r="B11" s="43" t="s">
        <v>7</v>
      </c>
      <c r="C11" s="44">
        <v>2012</v>
      </c>
      <c r="D11" s="44" t="s">
        <v>8</v>
      </c>
      <c r="E11" s="44" t="s">
        <v>139</v>
      </c>
      <c r="F11" s="45">
        <v>200</v>
      </c>
      <c r="G11" s="46">
        <v>585</v>
      </c>
      <c r="H11" s="46">
        <f t="shared" si="0"/>
        <v>117000</v>
      </c>
      <c r="I11" s="46">
        <v>587</v>
      </c>
      <c r="J11" s="46">
        <f t="shared" si="1"/>
        <v>117400</v>
      </c>
      <c r="K11" s="61" t="s">
        <v>154</v>
      </c>
      <c r="L11" s="26">
        <f>H11/20</f>
        <v>5850</v>
      </c>
      <c r="M11" s="3"/>
    </row>
    <row r="12" spans="1:20" ht="27" customHeight="1">
      <c r="A12" s="42" t="s">
        <v>16</v>
      </c>
      <c r="B12" s="43" t="s">
        <v>7</v>
      </c>
      <c r="C12" s="44">
        <v>2012</v>
      </c>
      <c r="D12" s="44" t="s">
        <v>8</v>
      </c>
      <c r="E12" s="44" t="s">
        <v>139</v>
      </c>
      <c r="F12" s="45">
        <v>200</v>
      </c>
      <c r="G12" s="46">
        <v>585</v>
      </c>
      <c r="H12" s="46">
        <f t="shared" si="0"/>
        <v>117000</v>
      </c>
      <c r="I12" s="46">
        <v>588</v>
      </c>
      <c r="J12" s="46">
        <f t="shared" si="1"/>
        <v>117600</v>
      </c>
      <c r="K12" s="61" t="s">
        <v>154</v>
      </c>
      <c r="L12" s="26">
        <f>H12/20</f>
        <v>5850</v>
      </c>
      <c r="M12" s="3"/>
    </row>
    <row r="13" spans="1:20" ht="27.75" customHeight="1">
      <c r="A13" s="42" t="s">
        <v>17</v>
      </c>
      <c r="B13" s="43" t="s">
        <v>7</v>
      </c>
      <c r="C13" s="44">
        <v>2012</v>
      </c>
      <c r="D13" s="44" t="s">
        <v>8</v>
      </c>
      <c r="E13" s="44" t="s">
        <v>141</v>
      </c>
      <c r="F13" s="45">
        <v>200</v>
      </c>
      <c r="G13" s="46">
        <v>585</v>
      </c>
      <c r="H13" s="46">
        <f t="shared" si="0"/>
        <v>117000</v>
      </c>
      <c r="I13" s="46">
        <v>587</v>
      </c>
      <c r="J13" s="46">
        <f t="shared" si="1"/>
        <v>117400</v>
      </c>
      <c r="K13" s="61" t="s">
        <v>154</v>
      </c>
      <c r="L13" s="26">
        <f>H13/20</f>
        <v>5850</v>
      </c>
      <c r="M13" s="3"/>
    </row>
    <row r="14" spans="1:20" ht="24" customHeight="1">
      <c r="A14" s="42" t="s">
        <v>18</v>
      </c>
      <c r="B14" s="43" t="s">
        <v>7</v>
      </c>
      <c r="C14" s="44">
        <v>2012</v>
      </c>
      <c r="D14" s="44" t="s">
        <v>8</v>
      </c>
      <c r="E14" s="44" t="s">
        <v>141</v>
      </c>
      <c r="F14" s="45">
        <v>200</v>
      </c>
      <c r="G14" s="46">
        <v>585</v>
      </c>
      <c r="H14" s="46">
        <f t="shared" si="0"/>
        <v>117000</v>
      </c>
      <c r="I14" s="46">
        <v>588</v>
      </c>
      <c r="J14" s="46">
        <f t="shared" si="1"/>
        <v>117600</v>
      </c>
      <c r="K14" s="61" t="s">
        <v>154</v>
      </c>
      <c r="L14" s="26">
        <f t="shared" ref="L14" si="3">H14/20</f>
        <v>5850</v>
      </c>
      <c r="M14" s="3"/>
    </row>
    <row r="15" spans="1:20" ht="27" customHeight="1">
      <c r="A15" s="42" t="s">
        <v>19</v>
      </c>
      <c r="B15" s="43" t="s">
        <v>7</v>
      </c>
      <c r="C15" s="44">
        <v>2012</v>
      </c>
      <c r="D15" s="44" t="s">
        <v>8</v>
      </c>
      <c r="E15" s="44" t="s">
        <v>141</v>
      </c>
      <c r="F15" s="45">
        <v>160</v>
      </c>
      <c r="G15" s="46">
        <v>585</v>
      </c>
      <c r="H15" s="46">
        <f t="shared" si="0"/>
        <v>93600</v>
      </c>
      <c r="I15" s="46">
        <v>589</v>
      </c>
      <c r="J15" s="46">
        <f t="shared" si="1"/>
        <v>94240</v>
      </c>
      <c r="K15" s="61" t="s">
        <v>153</v>
      </c>
      <c r="L15" s="26">
        <f>H15/20</f>
        <v>4680</v>
      </c>
      <c r="M15" s="3"/>
    </row>
    <row r="16" spans="1:20" ht="20.25" customHeight="1">
      <c r="A16" s="136" t="s">
        <v>29</v>
      </c>
      <c r="B16" s="137"/>
      <c r="C16" s="137"/>
      <c r="D16" s="137"/>
      <c r="E16" s="138"/>
      <c r="F16" s="55">
        <f>SUM(F5:F15)</f>
        <v>2160</v>
      </c>
      <c r="G16" s="56"/>
      <c r="H16" s="67">
        <f>SUM(H5:H15)</f>
        <v>1263600</v>
      </c>
      <c r="I16" s="67">
        <f>SUM(I5:I15)</f>
        <v>6458</v>
      </c>
      <c r="J16" s="67">
        <f>SUM(J5:J15)</f>
        <v>1268040</v>
      </c>
      <c r="K16" s="62"/>
      <c r="L16" s="57">
        <f>SUM(L5:L15)</f>
        <v>63180</v>
      </c>
      <c r="M16" s="52" t="e">
        <f>SUM(#REF!)</f>
        <v>#REF!</v>
      </c>
      <c r="N16" s="53"/>
      <c r="O16" s="54"/>
      <c r="P16" s="54"/>
    </row>
    <row r="17" spans="1:13" ht="20.25" customHeight="1">
      <c r="A17" s="60" t="s">
        <v>20</v>
      </c>
      <c r="B17" s="43" t="s">
        <v>7</v>
      </c>
      <c r="C17" s="44">
        <v>2012</v>
      </c>
      <c r="D17" s="44" t="s">
        <v>95</v>
      </c>
      <c r="E17" s="44" t="s">
        <v>142</v>
      </c>
      <c r="F17" s="45">
        <v>200</v>
      </c>
      <c r="G17" s="46">
        <v>585</v>
      </c>
      <c r="H17" s="46">
        <f t="shared" si="0"/>
        <v>117000</v>
      </c>
      <c r="I17" s="46"/>
      <c r="J17" s="46">
        <f t="shared" si="1"/>
        <v>0</v>
      </c>
      <c r="K17" s="61" t="s">
        <v>155</v>
      </c>
      <c r="L17" s="26">
        <f t="shared" ref="L17:L19" si="4">H17/20</f>
        <v>5850</v>
      </c>
      <c r="M17" s="3"/>
    </row>
    <row r="18" spans="1:13" ht="20.25" customHeight="1">
      <c r="A18" s="60" t="s">
        <v>21</v>
      </c>
      <c r="B18" s="43" t="s">
        <v>7</v>
      </c>
      <c r="C18" s="44">
        <v>2012</v>
      </c>
      <c r="D18" s="44" t="s">
        <v>95</v>
      </c>
      <c r="E18" s="44" t="s">
        <v>142</v>
      </c>
      <c r="F18" s="45">
        <v>210</v>
      </c>
      <c r="G18" s="46">
        <v>585</v>
      </c>
      <c r="H18" s="46">
        <f t="shared" si="0"/>
        <v>122850</v>
      </c>
      <c r="I18" s="46"/>
      <c r="J18" s="46">
        <f t="shared" si="1"/>
        <v>0</v>
      </c>
      <c r="K18" s="61" t="s">
        <v>155</v>
      </c>
      <c r="L18" s="26">
        <f t="shared" si="4"/>
        <v>6142.5</v>
      </c>
      <c r="M18" s="3"/>
    </row>
    <row r="19" spans="1:13" ht="20.25" customHeight="1">
      <c r="A19" s="60" t="s">
        <v>22</v>
      </c>
      <c r="B19" s="43" t="s">
        <v>7</v>
      </c>
      <c r="C19" s="44">
        <v>2012</v>
      </c>
      <c r="D19" s="44" t="s">
        <v>95</v>
      </c>
      <c r="E19" s="44" t="s">
        <v>143</v>
      </c>
      <c r="F19" s="45">
        <v>200</v>
      </c>
      <c r="G19" s="46">
        <v>585</v>
      </c>
      <c r="H19" s="46">
        <f t="shared" si="0"/>
        <v>117000</v>
      </c>
      <c r="I19" s="46"/>
      <c r="J19" s="46">
        <f t="shared" si="1"/>
        <v>0</v>
      </c>
      <c r="K19" s="61" t="s">
        <v>155</v>
      </c>
      <c r="L19" s="26">
        <f t="shared" si="4"/>
        <v>5850</v>
      </c>
      <c r="M19" s="3"/>
    </row>
    <row r="20" spans="1:13" ht="20.25" customHeight="1">
      <c r="A20" s="60" t="s">
        <v>23</v>
      </c>
      <c r="B20" s="43" t="s">
        <v>7</v>
      </c>
      <c r="C20" s="44">
        <v>2012</v>
      </c>
      <c r="D20" s="44" t="s">
        <v>95</v>
      </c>
      <c r="E20" s="44" t="s">
        <v>143</v>
      </c>
      <c r="F20" s="45">
        <v>230</v>
      </c>
      <c r="G20" s="46">
        <v>585</v>
      </c>
      <c r="H20" s="46">
        <f t="shared" si="0"/>
        <v>134550</v>
      </c>
      <c r="I20" s="46"/>
      <c r="J20" s="46">
        <f t="shared" si="1"/>
        <v>0</v>
      </c>
      <c r="K20" s="61" t="s">
        <v>155</v>
      </c>
      <c r="L20" s="26">
        <f>H20/20</f>
        <v>6727.5</v>
      </c>
      <c r="M20" s="3"/>
    </row>
    <row r="21" spans="1:13" ht="20.25" customHeight="1">
      <c r="A21" s="136" t="s">
        <v>29</v>
      </c>
      <c r="B21" s="137"/>
      <c r="C21" s="137"/>
      <c r="D21" s="137"/>
      <c r="E21" s="138"/>
      <c r="F21" s="55">
        <f>SUM(F17:F20)</f>
        <v>840</v>
      </c>
      <c r="G21" s="56"/>
      <c r="H21" s="51">
        <f>SUM(H17:H20)</f>
        <v>491400</v>
      </c>
      <c r="I21" s="57">
        <f>SUM(I17:I20)</f>
        <v>0</v>
      </c>
      <c r="J21" s="57">
        <f>SUM(J17:J20)</f>
        <v>0</v>
      </c>
      <c r="K21" s="62"/>
      <c r="L21" s="57">
        <f>SUM(L17:L20)</f>
        <v>24570</v>
      </c>
      <c r="M21" s="3"/>
    </row>
    <row r="22" spans="1:13" ht="20.25" customHeight="1">
      <c r="A22" s="60" t="s">
        <v>24</v>
      </c>
      <c r="B22" s="43" t="s">
        <v>7</v>
      </c>
      <c r="C22" s="44">
        <v>2012</v>
      </c>
      <c r="D22" s="44" t="s">
        <v>145</v>
      </c>
      <c r="E22" s="44" t="s">
        <v>144</v>
      </c>
      <c r="F22" s="45">
        <v>200</v>
      </c>
      <c r="G22" s="46">
        <v>585</v>
      </c>
      <c r="H22" s="46">
        <f t="shared" si="0"/>
        <v>117000</v>
      </c>
      <c r="I22" s="46"/>
      <c r="J22" s="46">
        <f t="shared" si="1"/>
        <v>0</v>
      </c>
      <c r="K22" s="61" t="s">
        <v>155</v>
      </c>
      <c r="L22" s="26">
        <f>H22/20</f>
        <v>5850</v>
      </c>
      <c r="M22" s="3"/>
    </row>
    <row r="23" spans="1:13" ht="20.25" customHeight="1">
      <c r="A23" s="60" t="s">
        <v>25</v>
      </c>
      <c r="B23" s="43" t="s">
        <v>7</v>
      </c>
      <c r="C23" s="44">
        <v>2012</v>
      </c>
      <c r="D23" s="44" t="s">
        <v>145</v>
      </c>
      <c r="E23" s="44" t="s">
        <v>144</v>
      </c>
      <c r="F23" s="45">
        <v>180</v>
      </c>
      <c r="G23" s="46">
        <v>585</v>
      </c>
      <c r="H23" s="46">
        <f t="shared" si="0"/>
        <v>105300</v>
      </c>
      <c r="I23" s="46"/>
      <c r="J23" s="46">
        <f t="shared" si="1"/>
        <v>0</v>
      </c>
      <c r="K23" s="61" t="s">
        <v>155</v>
      </c>
      <c r="L23" s="26">
        <f>H23/20</f>
        <v>5265</v>
      </c>
      <c r="M23" s="3"/>
    </row>
    <row r="24" spans="1:13" ht="26.25" customHeight="1">
      <c r="A24" s="60" t="s">
        <v>26</v>
      </c>
      <c r="B24" s="43" t="s">
        <v>7</v>
      </c>
      <c r="C24" s="44">
        <v>2012</v>
      </c>
      <c r="D24" s="44" t="s">
        <v>145</v>
      </c>
      <c r="E24" s="44" t="s">
        <v>146</v>
      </c>
      <c r="F24" s="45">
        <v>200</v>
      </c>
      <c r="G24" s="46">
        <v>585</v>
      </c>
      <c r="H24" s="46">
        <f t="shared" si="0"/>
        <v>117000</v>
      </c>
      <c r="I24" s="46">
        <v>586</v>
      </c>
      <c r="J24" s="46">
        <f t="shared" si="1"/>
        <v>117200</v>
      </c>
      <c r="K24" s="61" t="s">
        <v>154</v>
      </c>
      <c r="L24" s="26">
        <f t="shared" ref="L24" si="5">H24/20</f>
        <v>5850</v>
      </c>
      <c r="M24" s="3"/>
    </row>
    <row r="25" spans="1:13" ht="30" customHeight="1">
      <c r="A25" s="60" t="s">
        <v>27</v>
      </c>
      <c r="B25" s="43" t="s">
        <v>7</v>
      </c>
      <c r="C25" s="44">
        <v>2012</v>
      </c>
      <c r="D25" s="44" t="s">
        <v>145</v>
      </c>
      <c r="E25" s="44" t="s">
        <v>146</v>
      </c>
      <c r="F25" s="45">
        <v>200</v>
      </c>
      <c r="G25" s="46">
        <v>585</v>
      </c>
      <c r="H25" s="46">
        <f t="shared" si="0"/>
        <v>117000</v>
      </c>
      <c r="I25" s="46">
        <v>586</v>
      </c>
      <c r="J25" s="46">
        <f t="shared" si="1"/>
        <v>117200</v>
      </c>
      <c r="K25" s="61" t="s">
        <v>154</v>
      </c>
      <c r="L25" s="26">
        <f>H25/20</f>
        <v>5850</v>
      </c>
      <c r="M25" s="3"/>
    </row>
    <row r="26" spans="1:13" ht="30" customHeight="1">
      <c r="A26" s="60" t="s">
        <v>28</v>
      </c>
      <c r="B26" s="43" t="s">
        <v>7</v>
      </c>
      <c r="C26" s="44">
        <v>2012</v>
      </c>
      <c r="D26" s="44" t="s">
        <v>145</v>
      </c>
      <c r="E26" s="44" t="s">
        <v>146</v>
      </c>
      <c r="F26" s="45">
        <v>220</v>
      </c>
      <c r="G26" s="46">
        <v>585</v>
      </c>
      <c r="H26" s="46">
        <f t="shared" si="0"/>
        <v>128700</v>
      </c>
      <c r="I26" s="46">
        <v>586</v>
      </c>
      <c r="J26" s="46">
        <f t="shared" si="1"/>
        <v>128920</v>
      </c>
      <c r="K26" s="61" t="s">
        <v>154</v>
      </c>
      <c r="L26" s="26">
        <f t="shared" ref="L26:L29" si="6">H26/20</f>
        <v>6435</v>
      </c>
      <c r="M26" s="3"/>
    </row>
    <row r="27" spans="1:13" ht="20.25" customHeight="1">
      <c r="A27" s="60" t="s">
        <v>39</v>
      </c>
      <c r="B27" s="43" t="s">
        <v>7</v>
      </c>
      <c r="C27" s="44">
        <v>2012</v>
      </c>
      <c r="D27" s="44" t="s">
        <v>145</v>
      </c>
      <c r="E27" s="44" t="s">
        <v>147</v>
      </c>
      <c r="F27" s="45">
        <v>200</v>
      </c>
      <c r="G27" s="46">
        <v>585</v>
      </c>
      <c r="H27" s="46">
        <f t="shared" si="0"/>
        <v>117000</v>
      </c>
      <c r="I27" s="46"/>
      <c r="J27" s="46">
        <f t="shared" si="1"/>
        <v>0</v>
      </c>
      <c r="K27" s="61" t="s">
        <v>155</v>
      </c>
      <c r="L27" s="26">
        <f t="shared" si="6"/>
        <v>5850</v>
      </c>
      <c r="M27" s="3"/>
    </row>
    <row r="28" spans="1:13" ht="20.25" customHeight="1">
      <c r="A28" s="60" t="s">
        <v>40</v>
      </c>
      <c r="B28" s="43" t="s">
        <v>7</v>
      </c>
      <c r="C28" s="44">
        <v>2012</v>
      </c>
      <c r="D28" s="44" t="s">
        <v>145</v>
      </c>
      <c r="E28" s="44" t="s">
        <v>147</v>
      </c>
      <c r="F28" s="45">
        <v>200</v>
      </c>
      <c r="G28" s="46">
        <v>585</v>
      </c>
      <c r="H28" s="46">
        <f t="shared" si="0"/>
        <v>117000</v>
      </c>
      <c r="I28" s="46"/>
      <c r="J28" s="46">
        <f t="shared" si="1"/>
        <v>0</v>
      </c>
      <c r="K28" s="61" t="s">
        <v>155</v>
      </c>
      <c r="L28" s="26">
        <f t="shared" si="6"/>
        <v>5850</v>
      </c>
      <c r="M28" s="3"/>
    </row>
    <row r="29" spans="1:13" ht="20.25" customHeight="1">
      <c r="A29" s="60" t="s">
        <v>41</v>
      </c>
      <c r="B29" s="43" t="s">
        <v>7</v>
      </c>
      <c r="C29" s="44">
        <v>2012</v>
      </c>
      <c r="D29" s="44" t="s">
        <v>145</v>
      </c>
      <c r="E29" s="44" t="s">
        <v>147</v>
      </c>
      <c r="F29" s="45">
        <v>200</v>
      </c>
      <c r="G29" s="46">
        <v>585</v>
      </c>
      <c r="H29" s="46">
        <f t="shared" si="0"/>
        <v>117000</v>
      </c>
      <c r="I29" s="46"/>
      <c r="J29" s="46">
        <f t="shared" si="1"/>
        <v>0</v>
      </c>
      <c r="K29" s="61" t="s">
        <v>155</v>
      </c>
      <c r="L29" s="26">
        <f t="shared" si="6"/>
        <v>5850</v>
      </c>
      <c r="M29" s="3"/>
    </row>
    <row r="30" spans="1:13" ht="20.25" customHeight="1">
      <c r="A30" s="60" t="s">
        <v>42</v>
      </c>
      <c r="B30" s="43" t="s">
        <v>7</v>
      </c>
      <c r="C30" s="44">
        <v>2012</v>
      </c>
      <c r="D30" s="44" t="s">
        <v>145</v>
      </c>
      <c r="E30" s="44" t="s">
        <v>147</v>
      </c>
      <c r="F30" s="45">
        <v>200</v>
      </c>
      <c r="G30" s="46">
        <v>585</v>
      </c>
      <c r="H30" s="46">
        <f t="shared" si="0"/>
        <v>117000</v>
      </c>
      <c r="I30" s="46"/>
      <c r="J30" s="46">
        <f t="shared" si="1"/>
        <v>0</v>
      </c>
      <c r="K30" s="61" t="s">
        <v>155</v>
      </c>
      <c r="L30" s="26">
        <f>H30/20</f>
        <v>5850</v>
      </c>
      <c r="M30" s="3"/>
    </row>
    <row r="31" spans="1:13" ht="20.25" customHeight="1">
      <c r="A31" s="60" t="s">
        <v>43</v>
      </c>
      <c r="B31" s="43" t="s">
        <v>7</v>
      </c>
      <c r="C31" s="44">
        <v>2012</v>
      </c>
      <c r="D31" s="44" t="s">
        <v>145</v>
      </c>
      <c r="E31" s="44" t="s">
        <v>148</v>
      </c>
      <c r="F31" s="45">
        <v>200</v>
      </c>
      <c r="G31" s="46">
        <v>585</v>
      </c>
      <c r="H31" s="46">
        <f t="shared" si="0"/>
        <v>117000</v>
      </c>
      <c r="I31" s="46"/>
      <c r="J31" s="46">
        <f t="shared" si="1"/>
        <v>0</v>
      </c>
      <c r="K31" s="61" t="s">
        <v>155</v>
      </c>
      <c r="L31" s="26">
        <f>H31/20</f>
        <v>5850</v>
      </c>
      <c r="M31" s="3"/>
    </row>
    <row r="32" spans="1:13" ht="20.25" customHeight="1">
      <c r="A32" s="136" t="s">
        <v>29</v>
      </c>
      <c r="B32" s="137"/>
      <c r="C32" s="137"/>
      <c r="D32" s="137"/>
      <c r="E32" s="138"/>
      <c r="F32" s="55">
        <f>SUM(F22:F31)</f>
        <v>2000</v>
      </c>
      <c r="G32" s="56"/>
      <c r="H32" s="67">
        <f>SUM(H22:H31)</f>
        <v>1170000</v>
      </c>
      <c r="I32" s="24">
        <f>SUM(I22:I31)</f>
        <v>1758</v>
      </c>
      <c r="J32" s="57">
        <f>SUM(J22:J31)</f>
        <v>363320</v>
      </c>
      <c r="K32" s="62"/>
      <c r="L32" s="57">
        <f>SUM(L22:L31)</f>
        <v>58500</v>
      </c>
      <c r="M32" s="3"/>
    </row>
    <row r="33" spans="1:13" ht="20.25" customHeight="1">
      <c r="A33" s="130" t="s">
        <v>149</v>
      </c>
      <c r="B33" s="130"/>
      <c r="C33" s="130"/>
      <c r="D33" s="130"/>
      <c r="E33" s="130"/>
      <c r="F33" s="58">
        <f>SUM(F5:F15,F24:F26)</f>
        <v>2780</v>
      </c>
      <c r="G33" s="50"/>
      <c r="H33" s="67">
        <f>SUM(H32,H21,H16)</f>
        <v>2925000</v>
      </c>
      <c r="I33" s="59">
        <f>SUM(J33/F33)</f>
        <v>586.8201438848921</v>
      </c>
      <c r="J33" s="51">
        <f>SUM(J16,J21,J32)</f>
        <v>1631360</v>
      </c>
      <c r="K33" s="63"/>
      <c r="L33" s="66">
        <f>SUM(L16,L21,L32,)</f>
        <v>146250</v>
      </c>
      <c r="M33" s="4" t="e">
        <f>SUM(#REF!)</f>
        <v>#REF!</v>
      </c>
    </row>
    <row r="35" spans="1:13" ht="114.75" customHeight="1">
      <c r="E35" s="135" t="s">
        <v>0</v>
      </c>
      <c r="F35" s="135"/>
      <c r="G35" s="135"/>
      <c r="H35" s="135"/>
      <c r="I35" s="135"/>
      <c r="J35" s="135"/>
      <c r="K35" s="135"/>
      <c r="L35" s="135"/>
    </row>
    <row r="39" spans="1:13">
      <c r="F39" s="41"/>
    </row>
  </sheetData>
  <mergeCells count="18">
    <mergeCell ref="A1:M1"/>
    <mergeCell ref="A2:M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M3:M4"/>
    <mergeCell ref="A33:E33"/>
    <mergeCell ref="E35:L35"/>
    <mergeCell ref="A16:E16"/>
    <mergeCell ref="A21:E21"/>
    <mergeCell ref="A32:E32"/>
  </mergeCells>
  <printOptions horizontalCentered="1"/>
  <pageMargins left="0.7" right="0.7" top="0.75" bottom="0.75" header="0.3" footer="0.3"/>
  <pageSetup paperSize="9" scale="70" fitToWidth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4"/>
  <sheetViews>
    <sheetView showGridLines="0" workbookViewId="0">
      <selection activeCell="H5" sqref="H5"/>
    </sheetView>
  </sheetViews>
  <sheetFormatPr defaultRowHeight="12.75"/>
  <cols>
    <col min="1" max="1" width="3.7109375" style="2" bestFit="1" customWidth="1"/>
    <col min="2" max="2" width="18.85546875" style="2" bestFit="1" customWidth="1"/>
    <col min="3" max="3" width="6.5703125" style="65" customWidth="1"/>
    <col min="4" max="4" width="7.85546875" style="2" customWidth="1"/>
    <col min="5" max="5" width="6.5703125" style="2" bestFit="1" customWidth="1"/>
    <col min="6" max="6" width="7.5703125" style="2" customWidth="1"/>
    <col min="7" max="7" width="8.42578125" style="2" customWidth="1"/>
    <col min="8" max="8" width="10.42578125" style="2" customWidth="1"/>
    <col min="9" max="9" width="8" style="2" hidden="1" customWidth="1"/>
    <col min="10" max="10" width="9" style="2" hidden="1" customWidth="1"/>
    <col min="11" max="11" width="18" style="2" bestFit="1" customWidth="1"/>
    <col min="12" max="12" width="12" style="2" hidden="1" customWidth="1"/>
    <col min="13" max="13" width="16.140625" style="2" hidden="1" customWidth="1"/>
    <col min="14" max="16384" width="9.140625" style="2"/>
  </cols>
  <sheetData>
    <row r="1" spans="1:20" ht="15.75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"/>
      <c r="O1" s="1"/>
      <c r="P1" s="1"/>
      <c r="Q1" s="1"/>
      <c r="R1" s="1"/>
      <c r="S1" s="1"/>
      <c r="T1" s="1"/>
    </row>
    <row r="2" spans="1:20" ht="15.75">
      <c r="A2" s="125" t="s">
        <v>156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"/>
      <c r="O2" s="1"/>
      <c r="P2" s="1"/>
      <c r="Q2" s="1"/>
      <c r="R2" s="1"/>
      <c r="S2" s="1"/>
      <c r="T2" s="1"/>
    </row>
    <row r="3" spans="1:20" ht="15" customHeight="1">
      <c r="A3" s="126" t="s">
        <v>1</v>
      </c>
      <c r="B3" s="126" t="s">
        <v>2</v>
      </c>
      <c r="C3" s="126" t="s">
        <v>35</v>
      </c>
      <c r="D3" s="126" t="s">
        <v>38</v>
      </c>
      <c r="E3" s="126" t="s">
        <v>36</v>
      </c>
      <c r="F3" s="126" t="s">
        <v>37</v>
      </c>
      <c r="G3" s="126" t="s">
        <v>32</v>
      </c>
      <c r="H3" s="141" t="s">
        <v>30</v>
      </c>
      <c r="I3" s="130" t="s">
        <v>4</v>
      </c>
      <c r="J3" s="130"/>
      <c r="K3" s="126" t="s">
        <v>5</v>
      </c>
      <c r="L3" s="139" t="s">
        <v>31</v>
      </c>
      <c r="M3" s="131" t="s">
        <v>6</v>
      </c>
    </row>
    <row r="4" spans="1:20" ht="21.75" customHeight="1">
      <c r="A4" s="127"/>
      <c r="B4" s="127"/>
      <c r="C4" s="127"/>
      <c r="D4" s="127"/>
      <c r="E4" s="127"/>
      <c r="F4" s="127"/>
      <c r="G4" s="127"/>
      <c r="H4" s="142"/>
      <c r="I4" s="64" t="s">
        <v>33</v>
      </c>
      <c r="J4" s="64" t="s">
        <v>34</v>
      </c>
      <c r="K4" s="127"/>
      <c r="L4" s="140"/>
      <c r="M4" s="131"/>
    </row>
    <row r="5" spans="1:20" ht="20.25" customHeight="1">
      <c r="A5" s="64" t="s">
        <v>20</v>
      </c>
      <c r="B5" s="43" t="s">
        <v>7</v>
      </c>
      <c r="C5" s="44">
        <v>2012</v>
      </c>
      <c r="D5" s="44" t="s">
        <v>95</v>
      </c>
      <c r="E5" s="44" t="s">
        <v>142</v>
      </c>
      <c r="F5" s="45">
        <v>200</v>
      </c>
      <c r="G5" s="46">
        <v>586</v>
      </c>
      <c r="H5" s="46">
        <f>SUM(F5*G5)</f>
        <v>117200</v>
      </c>
      <c r="I5" s="46"/>
      <c r="J5" s="46">
        <v>586</v>
      </c>
      <c r="K5" s="61" t="s">
        <v>157</v>
      </c>
      <c r="L5" s="26">
        <f t="shared" ref="L5:L7" si="0">H5/20</f>
        <v>5860</v>
      </c>
      <c r="M5" s="3"/>
    </row>
    <row r="6" spans="1:20" ht="20.25" customHeight="1">
      <c r="A6" s="64" t="s">
        <v>21</v>
      </c>
      <c r="B6" s="43" t="s">
        <v>7</v>
      </c>
      <c r="C6" s="44">
        <v>2012</v>
      </c>
      <c r="D6" s="44" t="s">
        <v>95</v>
      </c>
      <c r="E6" s="44" t="s">
        <v>142</v>
      </c>
      <c r="F6" s="45">
        <v>210</v>
      </c>
      <c r="G6" s="46">
        <v>586</v>
      </c>
      <c r="H6" s="46">
        <f t="shared" ref="H6:H16" si="1">SUM(F6*G6)</f>
        <v>123060</v>
      </c>
      <c r="I6" s="46"/>
      <c r="J6" s="46">
        <v>586</v>
      </c>
      <c r="K6" s="61" t="s">
        <v>157</v>
      </c>
      <c r="L6" s="26">
        <f t="shared" si="0"/>
        <v>6153</v>
      </c>
      <c r="M6" s="3"/>
    </row>
    <row r="7" spans="1:20" ht="20.25" customHeight="1">
      <c r="A7" s="64" t="s">
        <v>22</v>
      </c>
      <c r="B7" s="43" t="s">
        <v>7</v>
      </c>
      <c r="C7" s="44">
        <v>2012</v>
      </c>
      <c r="D7" s="44" t="s">
        <v>95</v>
      </c>
      <c r="E7" s="44" t="s">
        <v>143</v>
      </c>
      <c r="F7" s="45">
        <v>200</v>
      </c>
      <c r="G7" s="46">
        <v>586</v>
      </c>
      <c r="H7" s="46">
        <f t="shared" si="1"/>
        <v>117200</v>
      </c>
      <c r="I7" s="46"/>
      <c r="J7" s="46">
        <v>586</v>
      </c>
      <c r="K7" s="61" t="s">
        <v>157</v>
      </c>
      <c r="L7" s="26">
        <f t="shared" si="0"/>
        <v>5860</v>
      </c>
      <c r="M7" s="3"/>
    </row>
    <row r="8" spans="1:20" ht="20.25" customHeight="1">
      <c r="A8" s="64" t="s">
        <v>23</v>
      </c>
      <c r="B8" s="43" t="s">
        <v>7</v>
      </c>
      <c r="C8" s="44">
        <v>2012</v>
      </c>
      <c r="D8" s="44" t="s">
        <v>95</v>
      </c>
      <c r="E8" s="44" t="s">
        <v>143</v>
      </c>
      <c r="F8" s="45">
        <v>230</v>
      </c>
      <c r="G8" s="46">
        <v>586</v>
      </c>
      <c r="H8" s="46">
        <f t="shared" si="1"/>
        <v>134780</v>
      </c>
      <c r="I8" s="46"/>
      <c r="J8" s="46">
        <v>586</v>
      </c>
      <c r="K8" s="61" t="s">
        <v>157</v>
      </c>
      <c r="L8" s="26">
        <f>H8/20</f>
        <v>6739</v>
      </c>
      <c r="M8" s="3"/>
    </row>
    <row r="9" spans="1:20" ht="20.25" customHeight="1">
      <c r="A9" s="136" t="s">
        <v>29</v>
      </c>
      <c r="B9" s="137"/>
      <c r="C9" s="137"/>
      <c r="D9" s="137"/>
      <c r="E9" s="138"/>
      <c r="F9" s="55">
        <f>SUM(F5:F8)</f>
        <v>840</v>
      </c>
      <c r="G9" s="56"/>
      <c r="H9" s="51">
        <f>SUM(H5:H8)</f>
        <v>492240</v>
      </c>
      <c r="I9" s="57">
        <f>SUM(I5:I8)</f>
        <v>0</v>
      </c>
      <c r="J9" s="57">
        <f>SUM(J5:J8)</f>
        <v>2344</v>
      </c>
      <c r="K9" s="61"/>
      <c r="L9" s="57">
        <f>SUM(L5:L8)</f>
        <v>24612</v>
      </c>
      <c r="M9" s="3"/>
    </row>
    <row r="10" spans="1:20" ht="20.25" customHeight="1">
      <c r="A10" s="64" t="s">
        <v>24</v>
      </c>
      <c r="B10" s="43" t="s">
        <v>7</v>
      </c>
      <c r="C10" s="44">
        <v>2012</v>
      </c>
      <c r="D10" s="44" t="s">
        <v>145</v>
      </c>
      <c r="E10" s="44" t="s">
        <v>144</v>
      </c>
      <c r="F10" s="45">
        <v>200</v>
      </c>
      <c r="G10" s="46">
        <v>586</v>
      </c>
      <c r="H10" s="46">
        <f t="shared" si="1"/>
        <v>117200</v>
      </c>
      <c r="I10" s="46"/>
      <c r="J10" s="46">
        <v>586</v>
      </c>
      <c r="K10" s="61" t="s">
        <v>157</v>
      </c>
      <c r="L10" s="26">
        <f>H10/20</f>
        <v>5860</v>
      </c>
      <c r="M10" s="3"/>
    </row>
    <row r="11" spans="1:20" ht="20.25" customHeight="1">
      <c r="A11" s="64" t="s">
        <v>25</v>
      </c>
      <c r="B11" s="43" t="s">
        <v>7</v>
      </c>
      <c r="C11" s="44">
        <v>2012</v>
      </c>
      <c r="D11" s="44" t="s">
        <v>145</v>
      </c>
      <c r="E11" s="44" t="s">
        <v>144</v>
      </c>
      <c r="F11" s="45">
        <v>180</v>
      </c>
      <c r="G11" s="46">
        <v>586</v>
      </c>
      <c r="H11" s="46">
        <f t="shared" si="1"/>
        <v>105480</v>
      </c>
      <c r="I11" s="46"/>
      <c r="J11" s="46">
        <v>586</v>
      </c>
      <c r="K11" s="61" t="s">
        <v>157</v>
      </c>
      <c r="L11" s="26">
        <f>H11/20</f>
        <v>5274</v>
      </c>
      <c r="M11" s="3"/>
    </row>
    <row r="12" spans="1:20" ht="20.25" customHeight="1">
      <c r="A12" s="64" t="s">
        <v>39</v>
      </c>
      <c r="B12" s="43" t="s">
        <v>7</v>
      </c>
      <c r="C12" s="44">
        <v>2012</v>
      </c>
      <c r="D12" s="44" t="s">
        <v>145</v>
      </c>
      <c r="E12" s="44" t="s">
        <v>147</v>
      </c>
      <c r="F12" s="45">
        <v>200</v>
      </c>
      <c r="G12" s="46">
        <v>586</v>
      </c>
      <c r="H12" s="46">
        <f t="shared" si="1"/>
        <v>117200</v>
      </c>
      <c r="I12" s="46"/>
      <c r="J12" s="46">
        <v>586</v>
      </c>
      <c r="K12" s="61" t="s">
        <v>157</v>
      </c>
      <c r="L12" s="26">
        <f t="shared" ref="L12:L14" si="2">H12/20</f>
        <v>5860</v>
      </c>
      <c r="M12" s="3"/>
    </row>
    <row r="13" spans="1:20" ht="20.25" customHeight="1">
      <c r="A13" s="64" t="s">
        <v>40</v>
      </c>
      <c r="B13" s="43" t="s">
        <v>7</v>
      </c>
      <c r="C13" s="44">
        <v>2012</v>
      </c>
      <c r="D13" s="44" t="s">
        <v>145</v>
      </c>
      <c r="E13" s="44" t="s">
        <v>147</v>
      </c>
      <c r="F13" s="45">
        <v>200</v>
      </c>
      <c r="G13" s="46">
        <v>586</v>
      </c>
      <c r="H13" s="46">
        <f t="shared" si="1"/>
        <v>117200</v>
      </c>
      <c r="I13" s="46"/>
      <c r="J13" s="46">
        <v>586</v>
      </c>
      <c r="K13" s="61" t="s">
        <v>157</v>
      </c>
      <c r="L13" s="26">
        <f t="shared" si="2"/>
        <v>5860</v>
      </c>
      <c r="M13" s="3"/>
    </row>
    <row r="14" spans="1:20" ht="20.25" customHeight="1">
      <c r="A14" s="64" t="s">
        <v>41</v>
      </c>
      <c r="B14" s="43" t="s">
        <v>7</v>
      </c>
      <c r="C14" s="44">
        <v>2012</v>
      </c>
      <c r="D14" s="44" t="s">
        <v>145</v>
      </c>
      <c r="E14" s="44" t="s">
        <v>147</v>
      </c>
      <c r="F14" s="45">
        <v>200</v>
      </c>
      <c r="G14" s="46">
        <v>586</v>
      </c>
      <c r="H14" s="46">
        <f t="shared" si="1"/>
        <v>117200</v>
      </c>
      <c r="I14" s="46"/>
      <c r="J14" s="46">
        <v>586</v>
      </c>
      <c r="K14" s="61" t="s">
        <v>157</v>
      </c>
      <c r="L14" s="26">
        <f t="shared" si="2"/>
        <v>5860</v>
      </c>
      <c r="M14" s="3"/>
    </row>
    <row r="15" spans="1:20" ht="20.25" customHeight="1">
      <c r="A15" s="64" t="s">
        <v>42</v>
      </c>
      <c r="B15" s="43" t="s">
        <v>7</v>
      </c>
      <c r="C15" s="44">
        <v>2012</v>
      </c>
      <c r="D15" s="44" t="s">
        <v>145</v>
      </c>
      <c r="E15" s="44" t="s">
        <v>147</v>
      </c>
      <c r="F15" s="45">
        <v>200</v>
      </c>
      <c r="G15" s="46">
        <v>586</v>
      </c>
      <c r="H15" s="46">
        <f t="shared" si="1"/>
        <v>117200</v>
      </c>
      <c r="I15" s="46"/>
      <c r="J15" s="46">
        <v>586</v>
      </c>
      <c r="K15" s="61" t="s">
        <v>157</v>
      </c>
      <c r="L15" s="26">
        <f>H15/20</f>
        <v>5860</v>
      </c>
      <c r="M15" s="3"/>
    </row>
    <row r="16" spans="1:20" ht="20.25" customHeight="1">
      <c r="A16" s="64" t="s">
        <v>43</v>
      </c>
      <c r="B16" s="43" t="s">
        <v>7</v>
      </c>
      <c r="C16" s="44">
        <v>2012</v>
      </c>
      <c r="D16" s="44" t="s">
        <v>145</v>
      </c>
      <c r="E16" s="44" t="s">
        <v>148</v>
      </c>
      <c r="F16" s="45">
        <v>200</v>
      </c>
      <c r="G16" s="46">
        <v>586</v>
      </c>
      <c r="H16" s="46">
        <f t="shared" si="1"/>
        <v>117200</v>
      </c>
      <c r="I16" s="46"/>
      <c r="J16" s="46">
        <v>586</v>
      </c>
      <c r="K16" s="61" t="s">
        <v>157</v>
      </c>
      <c r="L16" s="26">
        <f>H16/20</f>
        <v>5860</v>
      </c>
      <c r="M16" s="3"/>
    </row>
    <row r="17" spans="1:13" ht="20.25" customHeight="1">
      <c r="A17" s="136" t="s">
        <v>29</v>
      </c>
      <c r="B17" s="137"/>
      <c r="C17" s="137"/>
      <c r="D17" s="137"/>
      <c r="E17" s="138"/>
      <c r="F17" s="55">
        <f>SUM(F10:F16)</f>
        <v>1380</v>
      </c>
      <c r="G17" s="56"/>
      <c r="H17" s="67">
        <f>SUM(H10:H16)</f>
        <v>808680</v>
      </c>
      <c r="I17" s="24">
        <f>SUM(I10:I16)</f>
        <v>0</v>
      </c>
      <c r="J17" s="57">
        <f>SUM(J10:J16)</f>
        <v>4102</v>
      </c>
      <c r="K17" s="62"/>
      <c r="L17" s="57">
        <f>SUM(L10:L16)</f>
        <v>40434</v>
      </c>
      <c r="M17" s="3"/>
    </row>
    <row r="18" spans="1:13" ht="20.25" customHeight="1">
      <c r="A18" s="130" t="s">
        <v>149</v>
      </c>
      <c r="B18" s="130"/>
      <c r="C18" s="130"/>
      <c r="D18" s="130"/>
      <c r="E18" s="130"/>
      <c r="F18" s="58">
        <f>SUM(F9,F17)</f>
        <v>2220</v>
      </c>
      <c r="G18" s="50"/>
      <c r="H18" s="67">
        <f>SUM(H17,H9)</f>
        <v>1300920</v>
      </c>
      <c r="I18" s="59">
        <f>SUM(J18/F18)</f>
        <v>2.9036036036036035</v>
      </c>
      <c r="J18" s="51">
        <f>SUM(J9,J17)</f>
        <v>6446</v>
      </c>
      <c r="K18" s="63"/>
      <c r="L18" s="66">
        <f>SUM(L9,L17,)</f>
        <v>65046</v>
      </c>
      <c r="M18" s="4" t="e">
        <f>SUM(#REF!)</f>
        <v>#REF!</v>
      </c>
    </row>
    <row r="19" spans="1:13" hidden="1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</row>
    <row r="20" spans="1:13" ht="114.75" customHeight="1" thickBot="1">
      <c r="A20" s="71"/>
      <c r="B20" s="72"/>
      <c r="C20" s="72"/>
      <c r="D20" s="72"/>
      <c r="E20" s="72"/>
      <c r="F20" s="72"/>
      <c r="G20" s="68"/>
      <c r="H20" s="68"/>
      <c r="I20" s="68"/>
      <c r="J20" s="68"/>
      <c r="K20" s="68"/>
      <c r="L20" s="74"/>
    </row>
    <row r="21" spans="1:13" ht="39.75" thickTop="1" thickBot="1">
      <c r="A21" s="31"/>
      <c r="B21" s="32" t="s">
        <v>124</v>
      </c>
      <c r="C21" s="33" t="s">
        <v>125</v>
      </c>
      <c r="D21" s="32" t="s">
        <v>126</v>
      </c>
      <c r="E21" s="73" t="s">
        <v>127</v>
      </c>
      <c r="F21" s="30"/>
      <c r="G21" s="69"/>
      <c r="H21" s="69"/>
      <c r="I21" s="69"/>
      <c r="J21" s="69"/>
      <c r="K21" s="69"/>
      <c r="L21" s="69"/>
    </row>
    <row r="22" spans="1:13" ht="30.75" thickBot="1">
      <c r="B22" s="25" t="s">
        <v>7</v>
      </c>
      <c r="C22" s="27">
        <f>F18</f>
        <v>2220</v>
      </c>
      <c r="D22" s="28">
        <f>J18</f>
        <v>6446</v>
      </c>
      <c r="E22" s="40">
        <f>D22/C22</f>
        <v>2.9036036036036035</v>
      </c>
      <c r="F22" s="30"/>
      <c r="G22" s="69"/>
      <c r="H22" s="69"/>
      <c r="I22" s="69"/>
      <c r="J22" s="69"/>
      <c r="K22" s="69"/>
      <c r="L22" s="69"/>
    </row>
    <row r="23" spans="1:13" ht="13.5" thickBot="1">
      <c r="A23" s="34">
        <v>1</v>
      </c>
      <c r="B23" s="35"/>
      <c r="C23" s="36"/>
      <c r="D23" s="35"/>
      <c r="E23" s="35"/>
      <c r="F23" s="30"/>
      <c r="G23" s="69"/>
      <c r="H23" s="69"/>
      <c r="I23" s="69"/>
      <c r="J23" s="69"/>
      <c r="K23" s="69"/>
      <c r="L23" s="69"/>
    </row>
    <row r="24" spans="1:13" ht="33.75" customHeight="1" thickBot="1">
      <c r="A24" s="34"/>
      <c r="B24" s="35"/>
      <c r="C24" s="36"/>
      <c r="D24" s="35"/>
      <c r="E24" s="35"/>
      <c r="F24" s="30"/>
      <c r="G24" s="69"/>
      <c r="H24" s="69"/>
      <c r="I24" s="69"/>
      <c r="J24" s="69"/>
      <c r="K24" s="69"/>
      <c r="L24" s="69"/>
    </row>
  </sheetData>
  <mergeCells count="17">
    <mergeCell ref="A1:M1"/>
    <mergeCell ref="A2:M2"/>
    <mergeCell ref="A3:A4"/>
    <mergeCell ref="B3:B4"/>
    <mergeCell ref="C3:C4"/>
    <mergeCell ref="D3:D4"/>
    <mergeCell ref="E3:E4"/>
    <mergeCell ref="F3:F4"/>
    <mergeCell ref="I3:J3"/>
    <mergeCell ref="G3:G4"/>
    <mergeCell ref="H3:H4"/>
    <mergeCell ref="A18:E18"/>
    <mergeCell ref="K3:K4"/>
    <mergeCell ref="L3:L4"/>
    <mergeCell ref="M3:M4"/>
    <mergeCell ref="A9:E9"/>
    <mergeCell ref="A17:E17"/>
  </mergeCells>
  <printOptions horizontalCentered="1"/>
  <pageMargins left="0.7" right="0.7" top="0.75" bottom="0.75" header="0.3" footer="0.3"/>
  <pageSetup paperSize="9" scale="70" fitToWidth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7"/>
  <sheetViews>
    <sheetView showGridLines="0" topLeftCell="A7" workbookViewId="0">
      <selection activeCell="A3" sqref="A3:K21"/>
    </sheetView>
  </sheetViews>
  <sheetFormatPr defaultRowHeight="12.75"/>
  <cols>
    <col min="1" max="1" width="3.28515625" style="2" customWidth="1"/>
    <col min="2" max="2" width="17.140625" style="2" customWidth="1"/>
    <col min="3" max="3" width="6" style="75" customWidth="1"/>
    <col min="4" max="4" width="5.85546875" style="2" customWidth="1"/>
    <col min="5" max="5" width="12.7109375" style="2" customWidth="1"/>
    <col min="6" max="6" width="6.7109375" style="2" customWidth="1"/>
    <col min="7" max="7" width="8.5703125" style="2" customWidth="1"/>
    <col min="8" max="8" width="10" style="2" bestFit="1" customWidth="1"/>
    <col min="9" max="9" width="7" style="2" bestFit="1" customWidth="1"/>
    <col min="10" max="10" width="10" style="2" bestFit="1" customWidth="1"/>
    <col min="11" max="11" width="16.7109375" style="2" customWidth="1"/>
    <col min="12" max="12" width="8.85546875" style="2" hidden="1" customWidth="1"/>
    <col min="13" max="13" width="16.140625" style="2" hidden="1" customWidth="1"/>
    <col min="14" max="14" width="0.28515625" style="2" customWidth="1"/>
    <col min="15" max="18" width="9.140625" style="2" hidden="1" customWidth="1"/>
    <col min="19" max="16384" width="9.140625" style="2"/>
  </cols>
  <sheetData>
    <row r="1" spans="1:20" ht="15.75" customHeight="1">
      <c r="A1" s="143" t="s">
        <v>0</v>
      </c>
      <c r="B1" s="143"/>
      <c r="C1" s="143"/>
      <c r="D1" s="143"/>
      <c r="E1" s="143"/>
      <c r="F1" s="143"/>
      <c r="G1" s="143"/>
      <c r="H1" s="143"/>
      <c r="I1" s="76"/>
      <c r="J1" s="76"/>
      <c r="K1" s="76"/>
      <c r="L1" s="76"/>
      <c r="M1" s="76"/>
      <c r="N1" s="77"/>
      <c r="O1" s="77"/>
      <c r="P1" s="77"/>
      <c r="Q1" s="77"/>
      <c r="R1" s="77"/>
      <c r="S1" s="1"/>
      <c r="T1" s="1"/>
    </row>
    <row r="2" spans="1:20" ht="64.5" customHeight="1">
      <c r="A2" s="144" t="s">
        <v>161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"/>
      <c r="T2" s="1"/>
    </row>
    <row r="3" spans="1:20" ht="15" customHeight="1">
      <c r="A3" s="146" t="s">
        <v>1</v>
      </c>
      <c r="B3" s="146" t="s">
        <v>2</v>
      </c>
      <c r="C3" s="146" t="s">
        <v>35</v>
      </c>
      <c r="D3" s="146" t="s">
        <v>38</v>
      </c>
      <c r="E3" s="146" t="s">
        <v>36</v>
      </c>
      <c r="F3" s="146" t="s">
        <v>37</v>
      </c>
      <c r="G3" s="146" t="s">
        <v>32</v>
      </c>
      <c r="H3" s="154" t="s">
        <v>30</v>
      </c>
      <c r="I3" s="145" t="s">
        <v>4</v>
      </c>
      <c r="J3" s="145"/>
      <c r="K3" s="146" t="s">
        <v>5</v>
      </c>
      <c r="L3" s="147" t="s">
        <v>31</v>
      </c>
      <c r="M3" s="149" t="s">
        <v>6</v>
      </c>
      <c r="N3" s="78"/>
      <c r="O3" s="78"/>
      <c r="P3" s="78"/>
      <c r="Q3" s="78"/>
      <c r="R3" s="78"/>
    </row>
    <row r="4" spans="1:20" ht="21.75" customHeight="1">
      <c r="A4" s="145"/>
      <c r="B4" s="145"/>
      <c r="C4" s="145"/>
      <c r="D4" s="145"/>
      <c r="E4" s="145"/>
      <c r="F4" s="145"/>
      <c r="G4" s="145"/>
      <c r="H4" s="155"/>
      <c r="I4" s="85" t="s">
        <v>33</v>
      </c>
      <c r="J4" s="85" t="s">
        <v>34</v>
      </c>
      <c r="K4" s="145"/>
      <c r="L4" s="148"/>
      <c r="M4" s="150"/>
      <c r="N4" s="78"/>
      <c r="O4" s="78"/>
      <c r="P4" s="78"/>
      <c r="Q4" s="78"/>
      <c r="R4" s="78"/>
    </row>
    <row r="5" spans="1:20" ht="20.25" customHeight="1">
      <c r="A5" s="85" t="s">
        <v>9</v>
      </c>
      <c r="B5" s="86" t="s">
        <v>7</v>
      </c>
      <c r="C5" s="87">
        <v>2012</v>
      </c>
      <c r="D5" s="87" t="s">
        <v>164</v>
      </c>
      <c r="E5" s="87" t="s">
        <v>158</v>
      </c>
      <c r="F5" s="88">
        <v>200</v>
      </c>
      <c r="G5" s="89">
        <v>585</v>
      </c>
      <c r="H5" s="89">
        <f t="shared" ref="H5:H14" si="0">SUM(F5*G5)</f>
        <v>117000</v>
      </c>
      <c r="I5" s="89">
        <v>589</v>
      </c>
      <c r="J5" s="89">
        <f>SUM(F5*I5)</f>
        <v>117800</v>
      </c>
      <c r="K5" s="90" t="s">
        <v>162</v>
      </c>
      <c r="L5" s="83">
        <f>H5/20</f>
        <v>5850</v>
      </c>
      <c r="M5" s="79"/>
      <c r="N5" s="78"/>
      <c r="O5" s="78"/>
      <c r="P5" s="78"/>
      <c r="Q5" s="78"/>
      <c r="R5" s="78"/>
    </row>
    <row r="6" spans="1:20" ht="20.25" customHeight="1">
      <c r="A6" s="85" t="s">
        <v>10</v>
      </c>
      <c r="B6" s="86" t="s">
        <v>7</v>
      </c>
      <c r="C6" s="87">
        <v>2012</v>
      </c>
      <c r="D6" s="87" t="s">
        <v>164</v>
      </c>
      <c r="E6" s="87" t="s">
        <v>158</v>
      </c>
      <c r="F6" s="88">
        <v>200</v>
      </c>
      <c r="G6" s="89">
        <v>585</v>
      </c>
      <c r="H6" s="89">
        <f t="shared" si="0"/>
        <v>117000</v>
      </c>
      <c r="I6" s="89">
        <v>590</v>
      </c>
      <c r="J6" s="89">
        <f t="shared" ref="J6:J19" si="1">SUM(F6*I6)</f>
        <v>118000</v>
      </c>
      <c r="K6" s="90" t="s">
        <v>163</v>
      </c>
      <c r="L6" s="83">
        <f t="shared" ref="L6:L19" si="2">H6/20</f>
        <v>5850</v>
      </c>
      <c r="M6" s="79"/>
      <c r="N6" s="78"/>
      <c r="O6" s="78"/>
      <c r="P6" s="78"/>
      <c r="Q6" s="78"/>
      <c r="R6" s="78"/>
    </row>
    <row r="7" spans="1:20" ht="20.25" customHeight="1">
      <c r="A7" s="85" t="s">
        <v>11</v>
      </c>
      <c r="B7" s="86" t="s">
        <v>7</v>
      </c>
      <c r="C7" s="87">
        <v>2012</v>
      </c>
      <c r="D7" s="87" t="s">
        <v>164</v>
      </c>
      <c r="E7" s="87" t="s">
        <v>158</v>
      </c>
      <c r="F7" s="88">
        <v>200</v>
      </c>
      <c r="G7" s="89">
        <v>585</v>
      </c>
      <c r="H7" s="89">
        <f t="shared" si="0"/>
        <v>117000</v>
      </c>
      <c r="I7" s="89">
        <v>589</v>
      </c>
      <c r="J7" s="89">
        <f t="shared" si="1"/>
        <v>117800</v>
      </c>
      <c r="K7" s="90" t="s">
        <v>162</v>
      </c>
      <c r="L7" s="83">
        <f t="shared" si="2"/>
        <v>5850</v>
      </c>
      <c r="M7" s="79"/>
      <c r="N7" s="78"/>
      <c r="O7" s="78"/>
      <c r="P7" s="78"/>
      <c r="Q7" s="78"/>
      <c r="R7" s="78"/>
    </row>
    <row r="8" spans="1:20" ht="20.25" customHeight="1">
      <c r="A8" s="85" t="s">
        <v>12</v>
      </c>
      <c r="B8" s="86" t="s">
        <v>7</v>
      </c>
      <c r="C8" s="87">
        <v>2012</v>
      </c>
      <c r="D8" s="87" t="s">
        <v>164</v>
      </c>
      <c r="E8" s="87" t="s">
        <v>158</v>
      </c>
      <c r="F8" s="88">
        <v>200</v>
      </c>
      <c r="G8" s="89">
        <v>585</v>
      </c>
      <c r="H8" s="89">
        <f t="shared" si="0"/>
        <v>117000</v>
      </c>
      <c r="I8" s="89">
        <v>588</v>
      </c>
      <c r="J8" s="89">
        <f t="shared" si="1"/>
        <v>117600</v>
      </c>
      <c r="K8" s="90" t="s">
        <v>163</v>
      </c>
      <c r="L8" s="83">
        <f t="shared" si="2"/>
        <v>5850</v>
      </c>
      <c r="M8" s="79"/>
      <c r="N8" s="78"/>
      <c r="O8" s="78"/>
      <c r="P8" s="78"/>
      <c r="Q8" s="78"/>
      <c r="R8" s="78"/>
    </row>
    <row r="9" spans="1:20" ht="20.25" customHeight="1">
      <c r="A9" s="85" t="s">
        <v>13</v>
      </c>
      <c r="B9" s="86" t="s">
        <v>7</v>
      </c>
      <c r="C9" s="87">
        <v>2012</v>
      </c>
      <c r="D9" s="87" t="s">
        <v>164</v>
      </c>
      <c r="E9" s="87" t="s">
        <v>158</v>
      </c>
      <c r="F9" s="88">
        <v>200</v>
      </c>
      <c r="G9" s="89">
        <v>585</v>
      </c>
      <c r="H9" s="89">
        <f t="shared" si="0"/>
        <v>117000</v>
      </c>
      <c r="I9" s="89">
        <v>587</v>
      </c>
      <c r="J9" s="89">
        <f t="shared" si="1"/>
        <v>117400</v>
      </c>
      <c r="K9" s="90" t="s">
        <v>162</v>
      </c>
      <c r="L9" s="83">
        <f t="shared" si="2"/>
        <v>5850</v>
      </c>
      <c r="M9" s="79"/>
      <c r="N9" s="78"/>
      <c r="O9" s="78"/>
      <c r="P9" s="78"/>
      <c r="Q9" s="78"/>
      <c r="R9" s="78"/>
    </row>
    <row r="10" spans="1:20" ht="20.25" customHeight="1">
      <c r="A10" s="85" t="s">
        <v>14</v>
      </c>
      <c r="B10" s="86" t="s">
        <v>7</v>
      </c>
      <c r="C10" s="87">
        <v>2012</v>
      </c>
      <c r="D10" s="87" t="s">
        <v>164</v>
      </c>
      <c r="E10" s="87" t="s">
        <v>159</v>
      </c>
      <c r="F10" s="88">
        <v>200</v>
      </c>
      <c r="G10" s="89">
        <v>585</v>
      </c>
      <c r="H10" s="89">
        <f t="shared" si="0"/>
        <v>117000</v>
      </c>
      <c r="I10" s="89">
        <v>586</v>
      </c>
      <c r="J10" s="89">
        <f t="shared" si="1"/>
        <v>117200</v>
      </c>
      <c r="K10" s="90" t="s">
        <v>163</v>
      </c>
      <c r="L10" s="83">
        <f t="shared" si="2"/>
        <v>5850</v>
      </c>
      <c r="M10" s="79"/>
      <c r="N10" s="78"/>
      <c r="O10" s="78"/>
      <c r="P10" s="78"/>
      <c r="Q10" s="78"/>
      <c r="R10" s="78"/>
    </row>
    <row r="11" spans="1:20" ht="20.25" customHeight="1">
      <c r="A11" s="85" t="s">
        <v>15</v>
      </c>
      <c r="B11" s="86" t="s">
        <v>7</v>
      </c>
      <c r="C11" s="87">
        <v>2012</v>
      </c>
      <c r="D11" s="87" t="s">
        <v>164</v>
      </c>
      <c r="E11" s="87" t="s">
        <v>159</v>
      </c>
      <c r="F11" s="88">
        <v>200</v>
      </c>
      <c r="G11" s="89">
        <v>585</v>
      </c>
      <c r="H11" s="89">
        <f t="shared" si="0"/>
        <v>117000</v>
      </c>
      <c r="I11" s="89">
        <v>586</v>
      </c>
      <c r="J11" s="89">
        <f t="shared" si="1"/>
        <v>117200</v>
      </c>
      <c r="K11" s="90" t="s">
        <v>162</v>
      </c>
      <c r="L11" s="83">
        <f t="shared" si="2"/>
        <v>5850</v>
      </c>
      <c r="M11" s="79"/>
      <c r="N11" s="78"/>
      <c r="O11" s="78"/>
      <c r="P11" s="78"/>
      <c r="Q11" s="78"/>
      <c r="R11" s="78"/>
    </row>
    <row r="12" spans="1:20" ht="20.25" customHeight="1">
      <c r="A12" s="85" t="s">
        <v>16</v>
      </c>
      <c r="B12" s="86" t="s">
        <v>7</v>
      </c>
      <c r="C12" s="87">
        <v>2012</v>
      </c>
      <c r="D12" s="87" t="s">
        <v>164</v>
      </c>
      <c r="E12" s="87" t="s">
        <v>159</v>
      </c>
      <c r="F12" s="88">
        <v>200</v>
      </c>
      <c r="G12" s="89">
        <v>585</v>
      </c>
      <c r="H12" s="89">
        <f t="shared" si="0"/>
        <v>117000</v>
      </c>
      <c r="I12" s="89">
        <v>586</v>
      </c>
      <c r="J12" s="89">
        <f t="shared" si="1"/>
        <v>117200</v>
      </c>
      <c r="K12" s="90" t="s">
        <v>163</v>
      </c>
      <c r="L12" s="83">
        <f t="shared" si="2"/>
        <v>5850</v>
      </c>
      <c r="M12" s="79"/>
      <c r="N12" s="78"/>
      <c r="O12" s="78"/>
      <c r="P12" s="78"/>
      <c r="Q12" s="78"/>
      <c r="R12" s="78"/>
    </row>
    <row r="13" spans="1:20" ht="20.25" customHeight="1">
      <c r="A13" s="85" t="s">
        <v>17</v>
      </c>
      <c r="B13" s="86" t="s">
        <v>7</v>
      </c>
      <c r="C13" s="87">
        <v>2012</v>
      </c>
      <c r="D13" s="87" t="s">
        <v>164</v>
      </c>
      <c r="E13" s="87" t="s">
        <v>159</v>
      </c>
      <c r="F13" s="88">
        <v>200</v>
      </c>
      <c r="G13" s="89">
        <v>585</v>
      </c>
      <c r="H13" s="89">
        <f t="shared" si="0"/>
        <v>117000</v>
      </c>
      <c r="I13" s="89">
        <v>586</v>
      </c>
      <c r="J13" s="89">
        <f t="shared" si="1"/>
        <v>117200</v>
      </c>
      <c r="K13" s="90" t="s">
        <v>162</v>
      </c>
      <c r="L13" s="83">
        <f t="shared" si="2"/>
        <v>5850</v>
      </c>
      <c r="M13" s="79"/>
      <c r="N13" s="78"/>
      <c r="O13" s="78"/>
      <c r="P13" s="78"/>
      <c r="Q13" s="78"/>
      <c r="R13" s="78"/>
    </row>
    <row r="14" spans="1:20" ht="20.25" customHeight="1">
      <c r="A14" s="85" t="s">
        <v>18</v>
      </c>
      <c r="B14" s="86" t="s">
        <v>7</v>
      </c>
      <c r="C14" s="87">
        <v>2012</v>
      </c>
      <c r="D14" s="87" t="s">
        <v>164</v>
      </c>
      <c r="E14" s="87" t="s">
        <v>159</v>
      </c>
      <c r="F14" s="88">
        <v>200</v>
      </c>
      <c r="G14" s="89">
        <v>585</v>
      </c>
      <c r="H14" s="89">
        <f t="shared" si="0"/>
        <v>117000</v>
      </c>
      <c r="I14" s="89">
        <v>586</v>
      </c>
      <c r="J14" s="89">
        <f t="shared" si="1"/>
        <v>117200</v>
      </c>
      <c r="K14" s="90" t="s">
        <v>162</v>
      </c>
      <c r="L14" s="83">
        <f t="shared" si="2"/>
        <v>5850</v>
      </c>
      <c r="M14" s="79"/>
      <c r="N14" s="78"/>
      <c r="O14" s="78"/>
      <c r="P14" s="78"/>
      <c r="Q14" s="78"/>
      <c r="R14" s="78"/>
    </row>
    <row r="15" spans="1:20" ht="20.25" customHeight="1">
      <c r="A15" s="85" t="s">
        <v>19</v>
      </c>
      <c r="B15" s="86" t="s">
        <v>7</v>
      </c>
      <c r="C15" s="87">
        <v>2012</v>
      </c>
      <c r="D15" s="87" t="s">
        <v>164</v>
      </c>
      <c r="E15" s="87" t="s">
        <v>160</v>
      </c>
      <c r="F15" s="88">
        <v>200</v>
      </c>
      <c r="G15" s="89">
        <v>585</v>
      </c>
      <c r="H15" s="89">
        <f t="shared" ref="H15:H19" si="3">SUM(F15*G15)</f>
        <v>117000</v>
      </c>
      <c r="I15" s="89">
        <v>586</v>
      </c>
      <c r="J15" s="89">
        <f t="shared" si="1"/>
        <v>117200</v>
      </c>
      <c r="K15" s="90" t="s">
        <v>162</v>
      </c>
      <c r="L15" s="83">
        <f t="shared" si="2"/>
        <v>5850</v>
      </c>
      <c r="M15" s="79"/>
      <c r="N15" s="78"/>
      <c r="O15" s="78"/>
      <c r="P15" s="78"/>
      <c r="Q15" s="78"/>
      <c r="R15" s="78"/>
    </row>
    <row r="16" spans="1:20" ht="20.25" customHeight="1">
      <c r="A16" s="85" t="s">
        <v>20</v>
      </c>
      <c r="B16" s="86" t="s">
        <v>7</v>
      </c>
      <c r="C16" s="87">
        <v>2012</v>
      </c>
      <c r="D16" s="87" t="s">
        <v>164</v>
      </c>
      <c r="E16" s="87" t="s">
        <v>160</v>
      </c>
      <c r="F16" s="88">
        <v>200</v>
      </c>
      <c r="G16" s="89">
        <v>585</v>
      </c>
      <c r="H16" s="89">
        <f t="shared" si="3"/>
        <v>117000</v>
      </c>
      <c r="I16" s="89">
        <v>586</v>
      </c>
      <c r="J16" s="89">
        <f t="shared" si="1"/>
        <v>117200</v>
      </c>
      <c r="K16" s="90" t="s">
        <v>162</v>
      </c>
      <c r="L16" s="83">
        <f t="shared" si="2"/>
        <v>5850</v>
      </c>
      <c r="M16" s="79"/>
      <c r="N16" s="78"/>
      <c r="O16" s="78"/>
      <c r="P16" s="78"/>
      <c r="Q16" s="78"/>
      <c r="R16" s="78"/>
    </row>
    <row r="17" spans="1:18" ht="20.25" customHeight="1">
      <c r="A17" s="85" t="s">
        <v>21</v>
      </c>
      <c r="B17" s="86" t="s">
        <v>7</v>
      </c>
      <c r="C17" s="87">
        <v>2012</v>
      </c>
      <c r="D17" s="87" t="s">
        <v>164</v>
      </c>
      <c r="E17" s="87" t="s">
        <v>160</v>
      </c>
      <c r="F17" s="88">
        <v>200</v>
      </c>
      <c r="G17" s="89">
        <v>585</v>
      </c>
      <c r="H17" s="89">
        <f t="shared" si="3"/>
        <v>117000</v>
      </c>
      <c r="I17" s="89">
        <v>586</v>
      </c>
      <c r="J17" s="89">
        <f t="shared" si="1"/>
        <v>117200</v>
      </c>
      <c r="K17" s="90" t="s">
        <v>162</v>
      </c>
      <c r="L17" s="83">
        <f t="shared" si="2"/>
        <v>5850</v>
      </c>
      <c r="M17" s="79"/>
      <c r="N17" s="78"/>
      <c r="O17" s="78"/>
      <c r="P17" s="78"/>
      <c r="Q17" s="78"/>
      <c r="R17" s="78"/>
    </row>
    <row r="18" spans="1:18" ht="20.25" customHeight="1">
      <c r="A18" s="85" t="s">
        <v>22</v>
      </c>
      <c r="B18" s="86" t="s">
        <v>7</v>
      </c>
      <c r="C18" s="87">
        <v>2012</v>
      </c>
      <c r="D18" s="87" t="s">
        <v>164</v>
      </c>
      <c r="E18" s="87" t="s">
        <v>160</v>
      </c>
      <c r="F18" s="88">
        <v>200</v>
      </c>
      <c r="G18" s="89">
        <v>585</v>
      </c>
      <c r="H18" s="89">
        <f t="shared" si="3"/>
        <v>117000</v>
      </c>
      <c r="I18" s="89">
        <v>586</v>
      </c>
      <c r="J18" s="89">
        <f t="shared" si="1"/>
        <v>117200</v>
      </c>
      <c r="K18" s="90" t="s">
        <v>162</v>
      </c>
      <c r="L18" s="83">
        <f t="shared" si="2"/>
        <v>5850</v>
      </c>
      <c r="M18" s="79"/>
      <c r="N18" s="78"/>
      <c r="O18" s="78"/>
      <c r="P18" s="78"/>
      <c r="Q18" s="78"/>
      <c r="R18" s="78"/>
    </row>
    <row r="19" spans="1:18" ht="20.25" customHeight="1">
      <c r="A19" s="85" t="s">
        <v>23</v>
      </c>
      <c r="B19" s="86" t="s">
        <v>7</v>
      </c>
      <c r="C19" s="87">
        <v>2012</v>
      </c>
      <c r="D19" s="87" t="s">
        <v>164</v>
      </c>
      <c r="E19" s="87" t="s">
        <v>160</v>
      </c>
      <c r="F19" s="88">
        <v>200</v>
      </c>
      <c r="G19" s="89">
        <v>585</v>
      </c>
      <c r="H19" s="89">
        <f t="shared" si="3"/>
        <v>117000</v>
      </c>
      <c r="I19" s="89">
        <v>586</v>
      </c>
      <c r="J19" s="89">
        <f t="shared" si="1"/>
        <v>117200</v>
      </c>
      <c r="K19" s="90" t="s">
        <v>162</v>
      </c>
      <c r="L19" s="83">
        <f t="shared" si="2"/>
        <v>5850</v>
      </c>
      <c r="M19" s="79"/>
      <c r="N19" s="78"/>
      <c r="O19" s="78"/>
      <c r="P19" s="78"/>
      <c r="Q19" s="78"/>
      <c r="R19" s="78"/>
    </row>
    <row r="20" spans="1:18" ht="20.25" customHeight="1">
      <c r="A20" s="151" t="s">
        <v>29</v>
      </c>
      <c r="B20" s="152"/>
      <c r="C20" s="152"/>
      <c r="D20" s="152"/>
      <c r="E20" s="153"/>
      <c r="F20" s="91">
        <f>SUM(F5:F19)</f>
        <v>3000</v>
      </c>
      <c r="G20" s="92"/>
      <c r="H20" s="67">
        <f>SUM(H5:H19)</f>
        <v>1755000</v>
      </c>
      <c r="I20" s="67">
        <f>SUM(I9:I19)</f>
        <v>6447</v>
      </c>
      <c r="J20" s="67">
        <f>SUM(J5:J19)</f>
        <v>1760600</v>
      </c>
      <c r="K20" s="93"/>
      <c r="L20" s="51">
        <f>SUM(L5:L19)</f>
        <v>87750</v>
      </c>
      <c r="M20" s="79"/>
      <c r="N20" s="78"/>
      <c r="O20" s="78"/>
      <c r="P20" s="78"/>
      <c r="Q20" s="78"/>
      <c r="R20" s="78"/>
    </row>
    <row r="21" spans="1:18" ht="20.25" customHeight="1">
      <c r="A21" s="130" t="s">
        <v>149</v>
      </c>
      <c r="B21" s="130"/>
      <c r="C21" s="130"/>
      <c r="D21" s="130"/>
      <c r="E21" s="130"/>
      <c r="F21" s="49">
        <f>SUM(F20)</f>
        <v>3000</v>
      </c>
      <c r="G21" s="50"/>
      <c r="H21" s="51">
        <f>SUM(H20)</f>
        <v>1755000</v>
      </c>
      <c r="I21" s="51">
        <f>SUM(H21/F21)</f>
        <v>585</v>
      </c>
      <c r="J21" s="51">
        <f>SUM(J20/F20)</f>
        <v>586.86666666666667</v>
      </c>
      <c r="K21" s="63"/>
      <c r="L21" s="84">
        <f>L20</f>
        <v>87750</v>
      </c>
      <c r="M21" s="80" t="e">
        <f>SUM(#REF!)</f>
        <v>#REF!</v>
      </c>
      <c r="N21" s="78"/>
      <c r="O21" s="78"/>
      <c r="P21" s="78"/>
      <c r="Q21" s="78"/>
      <c r="R21" s="78"/>
    </row>
    <row r="22" spans="1:18" hidden="1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</row>
    <row r="23" spans="1:18" ht="114.75" hidden="1" customHeight="1" thickBot="1">
      <c r="A23" s="71"/>
      <c r="B23" s="72"/>
      <c r="C23" s="72"/>
      <c r="D23" s="72"/>
      <c r="E23" s="72"/>
      <c r="F23" s="72"/>
      <c r="G23" s="68"/>
      <c r="H23" s="68"/>
      <c r="I23" s="68"/>
      <c r="J23" s="68"/>
      <c r="K23" s="68"/>
      <c r="L23" s="74"/>
    </row>
    <row r="24" spans="1:18" ht="27" hidden="1" thickTop="1" thickBot="1">
      <c r="A24" s="31"/>
      <c r="B24" s="32" t="s">
        <v>124</v>
      </c>
      <c r="C24" s="33" t="s">
        <v>125</v>
      </c>
      <c r="D24" s="32" t="s">
        <v>126</v>
      </c>
      <c r="E24" s="73" t="s">
        <v>127</v>
      </c>
      <c r="F24" s="30"/>
      <c r="G24" s="69"/>
      <c r="H24" s="69"/>
      <c r="I24" s="69"/>
      <c r="J24" s="69"/>
      <c r="K24" s="69"/>
      <c r="L24" s="69"/>
    </row>
    <row r="25" spans="1:18" ht="30.75" hidden="1" thickBot="1">
      <c r="B25" s="25" t="s">
        <v>7</v>
      </c>
      <c r="C25" s="27">
        <f>F21</f>
        <v>3000</v>
      </c>
      <c r="D25" s="28">
        <f>J21</f>
        <v>586.86666666666667</v>
      </c>
      <c r="E25" s="40">
        <f>D25/C25</f>
        <v>0.19562222222222223</v>
      </c>
      <c r="F25" s="30"/>
      <c r="G25" s="69"/>
      <c r="H25" s="69"/>
      <c r="I25" s="69"/>
      <c r="J25" s="69"/>
      <c r="K25" s="69"/>
      <c r="L25" s="69"/>
    </row>
    <row r="26" spans="1:18" ht="13.5" hidden="1" thickBot="1">
      <c r="A26" s="34">
        <v>1</v>
      </c>
      <c r="B26" s="35"/>
      <c r="C26" s="36"/>
      <c r="D26" s="35"/>
      <c r="E26" s="35"/>
      <c r="F26" s="30"/>
      <c r="G26" s="69"/>
      <c r="H26" s="69"/>
      <c r="I26" s="69"/>
      <c r="J26" s="69"/>
      <c r="K26" s="69"/>
      <c r="L26" s="69"/>
    </row>
    <row r="27" spans="1:18" ht="33.75" hidden="1" customHeight="1" thickBot="1">
      <c r="A27" s="34"/>
      <c r="B27" s="35"/>
      <c r="C27" s="36"/>
      <c r="D27" s="35"/>
      <c r="E27" s="35"/>
      <c r="F27" s="30"/>
      <c r="G27" s="69"/>
      <c r="H27" s="69"/>
      <c r="I27" s="69"/>
      <c r="J27" s="69"/>
      <c r="K27" s="69"/>
      <c r="L27" s="69"/>
    </row>
  </sheetData>
  <mergeCells count="16">
    <mergeCell ref="A21:E21"/>
    <mergeCell ref="A1:H1"/>
    <mergeCell ref="A2:R2"/>
    <mergeCell ref="I3:J3"/>
    <mergeCell ref="K3:K4"/>
    <mergeCell ref="L3:L4"/>
    <mergeCell ref="M3:M4"/>
    <mergeCell ref="A20:E20"/>
    <mergeCell ref="A3:A4"/>
    <mergeCell ref="B3:B4"/>
    <mergeCell ref="C3:C4"/>
    <mergeCell ref="D3:D4"/>
    <mergeCell ref="E3:E4"/>
    <mergeCell ref="F3:F4"/>
    <mergeCell ref="G3:G4"/>
    <mergeCell ref="H3:H4"/>
  </mergeCells>
  <printOptions horizontalCentered="1"/>
  <pageMargins left="0.7" right="0.7" top="0.75" bottom="0.75" header="0.3" footer="0.3"/>
  <pageSetup paperSize="9" scale="69" fitToWidth="0" fitToHeight="0" orientation="portrait" horizontalDpi="300" verticalDpi="300" r:id="rId1"/>
  <headerFooter alignWithMargins="0"/>
  <colBreaks count="1" manualBreakCount="1">
    <brk id="12" max="26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T26"/>
  <sheetViews>
    <sheetView showGridLines="0" topLeftCell="A13" workbookViewId="0">
      <selection activeCell="B3" sqref="B3:B4"/>
    </sheetView>
  </sheetViews>
  <sheetFormatPr defaultRowHeight="12.75"/>
  <cols>
    <col min="1" max="1" width="9.28515625" style="2" customWidth="1"/>
    <col min="2" max="2" width="23" style="2" customWidth="1"/>
    <col min="3" max="3" width="10.7109375" style="82" customWidth="1"/>
    <col min="4" max="4" width="11.28515625" style="2" customWidth="1"/>
    <col min="5" max="5" width="14.85546875" style="2" customWidth="1"/>
    <col min="6" max="6" width="12.5703125" style="2" customWidth="1"/>
    <col min="7" max="7" width="13.7109375" style="2" customWidth="1"/>
    <col min="8" max="8" width="15.140625" style="2" customWidth="1"/>
    <col min="9" max="9" width="8.85546875" style="2" hidden="1" customWidth="1"/>
    <col min="10" max="10" width="12.85546875" style="2" hidden="1" customWidth="1"/>
    <col min="11" max="11" width="18.5703125" style="2" hidden="1" customWidth="1"/>
    <col min="12" max="12" width="11.5703125" style="2" customWidth="1"/>
    <col min="13" max="13" width="3.42578125" style="2" hidden="1" customWidth="1"/>
    <col min="14" max="16384" width="9.140625" style="2"/>
  </cols>
  <sheetData>
    <row r="1" spans="1:20" ht="18">
      <c r="A1" s="160" t="s">
        <v>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"/>
      <c r="O1" s="1"/>
      <c r="P1" s="1"/>
      <c r="Q1" s="1"/>
      <c r="R1" s="1"/>
      <c r="S1" s="1"/>
      <c r="T1" s="1"/>
    </row>
    <row r="2" spans="1:20" ht="26.25" customHeight="1">
      <c r="A2" s="161" t="s">
        <v>168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"/>
      <c r="O2" s="1"/>
      <c r="P2" s="1"/>
      <c r="Q2" s="1"/>
      <c r="R2" s="1"/>
      <c r="S2" s="1"/>
      <c r="T2" s="1"/>
    </row>
    <row r="3" spans="1:20" ht="15" customHeight="1">
      <c r="A3" s="126" t="s">
        <v>1</v>
      </c>
      <c r="B3" s="126" t="s">
        <v>2</v>
      </c>
      <c r="C3" s="126" t="s">
        <v>35</v>
      </c>
      <c r="D3" s="126" t="s">
        <v>38</v>
      </c>
      <c r="E3" s="126" t="s">
        <v>36</v>
      </c>
      <c r="F3" s="126" t="s">
        <v>37</v>
      </c>
      <c r="G3" s="128" t="s">
        <v>3</v>
      </c>
      <c r="H3" s="129"/>
      <c r="I3" s="130" t="s">
        <v>4</v>
      </c>
      <c r="J3" s="130"/>
      <c r="K3" s="126" t="s">
        <v>5</v>
      </c>
      <c r="L3" s="139" t="s">
        <v>31</v>
      </c>
      <c r="M3" s="131" t="s">
        <v>6</v>
      </c>
    </row>
    <row r="4" spans="1:20" ht="32.25" customHeight="1">
      <c r="A4" s="127"/>
      <c r="B4" s="127"/>
      <c r="C4" s="127"/>
      <c r="D4" s="127"/>
      <c r="E4" s="127"/>
      <c r="F4" s="127"/>
      <c r="G4" s="81" t="s">
        <v>32</v>
      </c>
      <c r="H4" s="81" t="s">
        <v>30</v>
      </c>
      <c r="I4" s="81" t="s">
        <v>33</v>
      </c>
      <c r="J4" s="81" t="s">
        <v>34</v>
      </c>
      <c r="K4" s="127"/>
      <c r="L4" s="140"/>
      <c r="M4" s="131"/>
    </row>
    <row r="5" spans="1:20" ht="30.75" customHeight="1">
      <c r="A5" s="95" t="s">
        <v>9</v>
      </c>
      <c r="B5" s="96" t="s">
        <v>169</v>
      </c>
      <c r="C5" s="97">
        <v>2013</v>
      </c>
      <c r="D5" s="97" t="s">
        <v>8</v>
      </c>
      <c r="E5" s="97" t="s">
        <v>165</v>
      </c>
      <c r="F5" s="98">
        <v>200</v>
      </c>
      <c r="G5" s="102">
        <v>625</v>
      </c>
      <c r="H5" s="102">
        <f t="shared" ref="H5:H18" si="0">SUM(F5*G5)</f>
        <v>125000</v>
      </c>
      <c r="I5" s="99"/>
      <c r="J5" s="99">
        <f>F5*I5</f>
        <v>0</v>
      </c>
      <c r="K5" s="100"/>
      <c r="L5" s="101">
        <f>H5/20</f>
        <v>6250</v>
      </c>
      <c r="M5" s="3"/>
    </row>
    <row r="6" spans="1:20" ht="30.75" customHeight="1">
      <c r="A6" s="103" t="s">
        <v>10</v>
      </c>
      <c r="B6" s="96" t="s">
        <v>169</v>
      </c>
      <c r="C6" s="97">
        <v>2013</v>
      </c>
      <c r="D6" s="97" t="s">
        <v>8</v>
      </c>
      <c r="E6" s="97" t="s">
        <v>165</v>
      </c>
      <c r="F6" s="98">
        <v>200</v>
      </c>
      <c r="G6" s="102">
        <v>625</v>
      </c>
      <c r="H6" s="102">
        <f t="shared" si="0"/>
        <v>125000</v>
      </c>
      <c r="I6" s="99"/>
      <c r="J6" s="99">
        <f t="shared" ref="J6:J18" si="1">F6*I6</f>
        <v>0</v>
      </c>
      <c r="K6" s="100"/>
      <c r="L6" s="101">
        <f t="shared" ref="L6:L9" si="2">H6/20</f>
        <v>6250</v>
      </c>
      <c r="M6" s="3"/>
    </row>
    <row r="7" spans="1:20" ht="30.75" customHeight="1">
      <c r="A7" s="103" t="s">
        <v>11</v>
      </c>
      <c r="B7" s="96" t="s">
        <v>169</v>
      </c>
      <c r="C7" s="97">
        <v>2013</v>
      </c>
      <c r="D7" s="97" t="s">
        <v>8</v>
      </c>
      <c r="E7" s="97" t="s">
        <v>165</v>
      </c>
      <c r="F7" s="98">
        <v>200</v>
      </c>
      <c r="G7" s="102">
        <v>625</v>
      </c>
      <c r="H7" s="102">
        <f t="shared" si="0"/>
        <v>125000</v>
      </c>
      <c r="I7" s="99"/>
      <c r="J7" s="99">
        <f t="shared" si="1"/>
        <v>0</v>
      </c>
      <c r="K7" s="100"/>
      <c r="L7" s="101">
        <f t="shared" si="2"/>
        <v>6250</v>
      </c>
      <c r="M7" s="3"/>
    </row>
    <row r="8" spans="1:20" ht="30.75" customHeight="1">
      <c r="A8" s="103" t="s">
        <v>12</v>
      </c>
      <c r="B8" s="96" t="s">
        <v>169</v>
      </c>
      <c r="C8" s="97">
        <v>2013</v>
      </c>
      <c r="D8" s="97" t="s">
        <v>8</v>
      </c>
      <c r="E8" s="97" t="s">
        <v>165</v>
      </c>
      <c r="F8" s="98">
        <v>200</v>
      </c>
      <c r="G8" s="102">
        <v>625</v>
      </c>
      <c r="H8" s="102">
        <f t="shared" si="0"/>
        <v>125000</v>
      </c>
      <c r="I8" s="99"/>
      <c r="J8" s="99">
        <f t="shared" si="1"/>
        <v>0</v>
      </c>
      <c r="K8" s="100"/>
      <c r="L8" s="101">
        <f t="shared" si="2"/>
        <v>6250</v>
      </c>
      <c r="M8" s="3"/>
    </row>
    <row r="9" spans="1:20" ht="30.75" customHeight="1">
      <c r="A9" s="103" t="s">
        <v>13</v>
      </c>
      <c r="B9" s="96" t="s">
        <v>169</v>
      </c>
      <c r="C9" s="97">
        <v>2013</v>
      </c>
      <c r="D9" s="97" t="s">
        <v>8</v>
      </c>
      <c r="E9" s="97" t="s">
        <v>165</v>
      </c>
      <c r="F9" s="98">
        <v>200</v>
      </c>
      <c r="G9" s="102">
        <v>625</v>
      </c>
      <c r="H9" s="102">
        <f t="shared" si="0"/>
        <v>125000</v>
      </c>
      <c r="I9" s="99"/>
      <c r="J9" s="99">
        <f t="shared" si="1"/>
        <v>0</v>
      </c>
      <c r="K9" s="100"/>
      <c r="L9" s="101">
        <f t="shared" si="2"/>
        <v>6250</v>
      </c>
      <c r="M9" s="3"/>
    </row>
    <row r="10" spans="1:20" ht="30.75" customHeight="1">
      <c r="A10" s="103" t="s">
        <v>14</v>
      </c>
      <c r="B10" s="96" t="s">
        <v>169</v>
      </c>
      <c r="C10" s="97">
        <v>2013</v>
      </c>
      <c r="D10" s="97" t="s">
        <v>8</v>
      </c>
      <c r="E10" s="97" t="s">
        <v>165</v>
      </c>
      <c r="F10" s="102">
        <v>80.5</v>
      </c>
      <c r="G10" s="102">
        <v>625</v>
      </c>
      <c r="H10" s="102">
        <f t="shared" si="0"/>
        <v>50312.5</v>
      </c>
      <c r="I10" s="99"/>
      <c r="J10" s="99">
        <f t="shared" si="1"/>
        <v>0</v>
      </c>
      <c r="K10" s="100"/>
      <c r="L10" s="101">
        <f>H10/20</f>
        <v>2515.625</v>
      </c>
      <c r="M10" s="3"/>
    </row>
    <row r="11" spans="1:20" ht="30.75" customHeight="1">
      <c r="A11" s="103" t="s">
        <v>15</v>
      </c>
      <c r="B11" s="96" t="s">
        <v>169</v>
      </c>
      <c r="C11" s="97">
        <v>2013</v>
      </c>
      <c r="D11" s="97" t="s">
        <v>8</v>
      </c>
      <c r="E11" s="97" t="s">
        <v>166</v>
      </c>
      <c r="F11" s="98">
        <v>200</v>
      </c>
      <c r="G11" s="102">
        <v>625</v>
      </c>
      <c r="H11" s="102">
        <f t="shared" si="0"/>
        <v>125000</v>
      </c>
      <c r="I11" s="99"/>
      <c r="J11" s="99">
        <f t="shared" si="1"/>
        <v>0</v>
      </c>
      <c r="K11" s="100"/>
      <c r="L11" s="101">
        <f>H11/20</f>
        <v>6250</v>
      </c>
      <c r="M11" s="3"/>
    </row>
    <row r="12" spans="1:20" ht="30.75" customHeight="1">
      <c r="A12" s="103" t="s">
        <v>16</v>
      </c>
      <c r="B12" s="96" t="s">
        <v>169</v>
      </c>
      <c r="C12" s="97">
        <v>2013</v>
      </c>
      <c r="D12" s="97" t="s">
        <v>8</v>
      </c>
      <c r="E12" s="97" t="s">
        <v>166</v>
      </c>
      <c r="F12" s="98">
        <v>200</v>
      </c>
      <c r="G12" s="102">
        <v>625</v>
      </c>
      <c r="H12" s="102">
        <f t="shared" si="0"/>
        <v>125000</v>
      </c>
      <c r="I12" s="99"/>
      <c r="J12" s="99">
        <f t="shared" si="1"/>
        <v>0</v>
      </c>
      <c r="K12" s="100"/>
      <c r="L12" s="101">
        <f>H12/20</f>
        <v>6250</v>
      </c>
      <c r="M12" s="3"/>
    </row>
    <row r="13" spans="1:20" ht="30.75" customHeight="1">
      <c r="A13" s="103" t="s">
        <v>17</v>
      </c>
      <c r="B13" s="96" t="s">
        <v>169</v>
      </c>
      <c r="C13" s="97">
        <v>2013</v>
      </c>
      <c r="D13" s="97" t="s">
        <v>8</v>
      </c>
      <c r="E13" s="97" t="s">
        <v>166</v>
      </c>
      <c r="F13" s="98">
        <v>200</v>
      </c>
      <c r="G13" s="102">
        <v>625</v>
      </c>
      <c r="H13" s="102">
        <f t="shared" si="0"/>
        <v>125000</v>
      </c>
      <c r="I13" s="99"/>
      <c r="J13" s="99">
        <f t="shared" si="1"/>
        <v>0</v>
      </c>
      <c r="K13" s="100"/>
      <c r="L13" s="101">
        <f>H13/20</f>
        <v>6250</v>
      </c>
      <c r="M13" s="3"/>
    </row>
    <row r="14" spans="1:20" ht="30.75" customHeight="1">
      <c r="A14" s="103" t="s">
        <v>18</v>
      </c>
      <c r="B14" s="96" t="s">
        <v>169</v>
      </c>
      <c r="C14" s="97">
        <v>2013</v>
      </c>
      <c r="D14" s="97" t="s">
        <v>8</v>
      </c>
      <c r="E14" s="97" t="s">
        <v>166</v>
      </c>
      <c r="F14" s="102">
        <v>199.4</v>
      </c>
      <c r="G14" s="102">
        <v>625</v>
      </c>
      <c r="H14" s="102">
        <f t="shared" si="0"/>
        <v>124625</v>
      </c>
      <c r="I14" s="99"/>
      <c r="J14" s="99">
        <f t="shared" si="1"/>
        <v>0</v>
      </c>
      <c r="K14" s="100"/>
      <c r="L14" s="101">
        <f t="shared" ref="L14" si="3">H14/20</f>
        <v>6231.25</v>
      </c>
      <c r="M14" s="3"/>
    </row>
    <row r="15" spans="1:20" ht="30.75" customHeight="1">
      <c r="A15" s="157" t="s">
        <v>29</v>
      </c>
      <c r="B15" s="158"/>
      <c r="C15" s="158"/>
      <c r="D15" s="158"/>
      <c r="E15" s="159"/>
      <c r="F15" s="94">
        <f>SUM(F5:F14)</f>
        <v>1879.9</v>
      </c>
      <c r="G15" s="56"/>
      <c r="H15" s="104">
        <f>SUM(H5:H14)</f>
        <v>1174937.5</v>
      </c>
      <c r="I15" s="57">
        <f>SUM(I5:I14)</f>
        <v>0</v>
      </c>
      <c r="J15" s="57">
        <f>SUM(J5:J14)</f>
        <v>0</v>
      </c>
      <c r="K15" s="62"/>
      <c r="L15" s="57">
        <f>SUM(L5:L14)</f>
        <v>58746.875</v>
      </c>
      <c r="M15" s="52" t="e">
        <f>SUM(#REF!)</f>
        <v>#REF!</v>
      </c>
      <c r="N15" s="53"/>
      <c r="O15" s="54"/>
      <c r="P15" s="54"/>
    </row>
    <row r="16" spans="1:20" ht="30.75" customHeight="1">
      <c r="A16" s="103" t="s">
        <v>19</v>
      </c>
      <c r="B16" s="96" t="s">
        <v>169</v>
      </c>
      <c r="C16" s="97">
        <v>2013</v>
      </c>
      <c r="D16" s="97" t="s">
        <v>95</v>
      </c>
      <c r="E16" s="97" t="s">
        <v>167</v>
      </c>
      <c r="F16" s="98">
        <v>200</v>
      </c>
      <c r="G16" s="102">
        <v>625</v>
      </c>
      <c r="H16" s="102">
        <f t="shared" si="0"/>
        <v>125000</v>
      </c>
      <c r="I16" s="99"/>
      <c r="J16" s="99">
        <f t="shared" si="1"/>
        <v>0</v>
      </c>
      <c r="K16" s="100"/>
      <c r="L16" s="101">
        <f t="shared" ref="L16:L18" si="4">H16/20</f>
        <v>6250</v>
      </c>
      <c r="M16" s="3"/>
    </row>
    <row r="17" spans="1:13" ht="30.75" customHeight="1">
      <c r="A17" s="103" t="s">
        <v>20</v>
      </c>
      <c r="B17" s="96" t="s">
        <v>169</v>
      </c>
      <c r="C17" s="97">
        <v>2013</v>
      </c>
      <c r="D17" s="97" t="s">
        <v>95</v>
      </c>
      <c r="E17" s="97" t="s">
        <v>167</v>
      </c>
      <c r="F17" s="98">
        <v>200</v>
      </c>
      <c r="G17" s="102">
        <v>625</v>
      </c>
      <c r="H17" s="102">
        <f t="shared" si="0"/>
        <v>125000</v>
      </c>
      <c r="I17" s="99"/>
      <c r="J17" s="99">
        <f t="shared" si="1"/>
        <v>0</v>
      </c>
      <c r="K17" s="100"/>
      <c r="L17" s="101">
        <f t="shared" si="4"/>
        <v>6250</v>
      </c>
      <c r="M17" s="3"/>
    </row>
    <row r="18" spans="1:13" ht="30.75" customHeight="1">
      <c r="A18" s="103" t="s">
        <v>21</v>
      </c>
      <c r="B18" s="96" t="s">
        <v>169</v>
      </c>
      <c r="C18" s="97">
        <v>2013</v>
      </c>
      <c r="D18" s="97" t="s">
        <v>95</v>
      </c>
      <c r="E18" s="97" t="s">
        <v>167</v>
      </c>
      <c r="F18" s="102">
        <v>120.1</v>
      </c>
      <c r="G18" s="102">
        <v>625</v>
      </c>
      <c r="H18" s="102">
        <f t="shared" si="0"/>
        <v>75062.5</v>
      </c>
      <c r="I18" s="99"/>
      <c r="J18" s="99">
        <f t="shared" si="1"/>
        <v>0</v>
      </c>
      <c r="K18" s="100"/>
      <c r="L18" s="101">
        <f t="shared" si="4"/>
        <v>3753.125</v>
      </c>
      <c r="M18" s="3"/>
    </row>
    <row r="19" spans="1:13" ht="30.75" customHeight="1">
      <c r="A19" s="157" t="s">
        <v>29</v>
      </c>
      <c r="B19" s="158"/>
      <c r="C19" s="158"/>
      <c r="D19" s="158"/>
      <c r="E19" s="159"/>
      <c r="F19" s="94">
        <f>SUM(F16:F18)</f>
        <v>520.1</v>
      </c>
      <c r="G19" s="56"/>
      <c r="H19" s="104">
        <f>SUM(H16:H18)</f>
        <v>325062.5</v>
      </c>
      <c r="I19" s="57">
        <f>SUM(I16:I18)</f>
        <v>0</v>
      </c>
      <c r="J19" s="57">
        <f>SUM(J16:J18)</f>
        <v>0</v>
      </c>
      <c r="K19" s="62"/>
      <c r="L19" s="57">
        <f>SUM(L16:L18)</f>
        <v>16253.125</v>
      </c>
      <c r="M19" s="3"/>
    </row>
    <row r="20" spans="1:13" ht="30.75" customHeight="1">
      <c r="A20" s="156" t="s">
        <v>149</v>
      </c>
      <c r="B20" s="156"/>
      <c r="C20" s="156"/>
      <c r="D20" s="156"/>
      <c r="E20" s="156"/>
      <c r="F20" s="104">
        <f>SUM(F15,F19)</f>
        <v>2400</v>
      </c>
      <c r="G20" s="105"/>
      <c r="H20" s="104">
        <f>SUM(H19,H15)</f>
        <v>1500000</v>
      </c>
      <c r="I20" s="57">
        <f>SUM(J20/F20)</f>
        <v>0</v>
      </c>
      <c r="J20" s="57">
        <f>SUM(J15,J19)</f>
        <v>0</v>
      </c>
      <c r="K20" s="62"/>
      <c r="L20" s="106">
        <f>SUM(L15,L19)</f>
        <v>75000</v>
      </c>
      <c r="M20" s="4" t="e">
        <f>SUM(#REF!)</f>
        <v>#REF!</v>
      </c>
    </row>
    <row r="22" spans="1:13" ht="114.75" customHeight="1">
      <c r="E22" s="135" t="s">
        <v>0</v>
      </c>
      <c r="F22" s="135"/>
      <c r="G22" s="135"/>
      <c r="H22" s="135"/>
      <c r="I22" s="135"/>
      <c r="J22" s="135"/>
      <c r="K22" s="135"/>
      <c r="L22" s="135"/>
    </row>
    <row r="26" spans="1:13">
      <c r="F26" s="82"/>
    </row>
  </sheetData>
  <mergeCells count="17">
    <mergeCell ref="A1:M1"/>
    <mergeCell ref="A2:M2"/>
    <mergeCell ref="A3:A4"/>
    <mergeCell ref="B3:B4"/>
    <mergeCell ref="C3:C4"/>
    <mergeCell ref="D3:D4"/>
    <mergeCell ref="E3:E4"/>
    <mergeCell ref="F3:F4"/>
    <mergeCell ref="G3:H3"/>
    <mergeCell ref="I3:J3"/>
    <mergeCell ref="A20:E20"/>
    <mergeCell ref="E22:L22"/>
    <mergeCell ref="K3:K4"/>
    <mergeCell ref="L3:L4"/>
    <mergeCell ref="M3:M4"/>
    <mergeCell ref="A15:E15"/>
    <mergeCell ref="A19:E19"/>
  </mergeCells>
  <printOptions horizontalCentered="1"/>
  <pageMargins left="0.7" right="0.7" top="0.75" bottom="0.75" header="0.3" footer="0.3"/>
  <pageSetup paperSize="9" scale="70" fitToWidth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4"/>
  <sheetViews>
    <sheetView showGridLines="0" tabSelected="1" topLeftCell="A46" workbookViewId="0">
      <selection activeCell="G50" sqref="G50"/>
    </sheetView>
  </sheetViews>
  <sheetFormatPr defaultRowHeight="12.75"/>
  <cols>
    <col min="1" max="1" width="9.28515625" style="2" customWidth="1"/>
    <col min="2" max="2" width="23" style="2" customWidth="1"/>
    <col min="3" max="3" width="10.7109375" style="107" customWidth="1"/>
    <col min="4" max="4" width="11.28515625" style="2" customWidth="1"/>
    <col min="5" max="5" width="14.85546875" style="2" customWidth="1"/>
    <col min="6" max="6" width="12.5703125" style="2" customWidth="1"/>
    <col min="7" max="7" width="13.7109375" style="2" customWidth="1"/>
    <col min="8" max="8" width="15.140625" style="2" customWidth="1"/>
    <col min="9" max="9" width="8.85546875" style="2" hidden="1" customWidth="1"/>
    <col min="10" max="10" width="12.85546875" style="2" hidden="1" customWidth="1"/>
    <col min="11" max="11" width="18.5703125" style="2" hidden="1" customWidth="1"/>
    <col min="12" max="12" width="11.5703125" style="2" customWidth="1"/>
    <col min="13" max="13" width="3.42578125" style="2" hidden="1" customWidth="1"/>
    <col min="14" max="16384" width="9.140625" style="2"/>
  </cols>
  <sheetData>
    <row r="1" spans="1:20" ht="18">
      <c r="A1" s="160" t="s">
        <v>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"/>
      <c r="O1" s="1"/>
      <c r="P1" s="1"/>
      <c r="Q1" s="1"/>
      <c r="R1" s="1"/>
      <c r="S1" s="1"/>
      <c r="T1" s="1"/>
    </row>
    <row r="2" spans="1:20" ht="26.25" customHeight="1">
      <c r="A2" s="161" t="s">
        <v>222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"/>
      <c r="O2" s="1"/>
      <c r="P2" s="1"/>
      <c r="Q2" s="1"/>
      <c r="R2" s="1"/>
      <c r="S2" s="1"/>
      <c r="T2" s="1"/>
    </row>
    <row r="3" spans="1:20" ht="15" customHeight="1">
      <c r="A3" s="126" t="s">
        <v>1</v>
      </c>
      <c r="B3" s="126" t="s">
        <v>2</v>
      </c>
      <c r="C3" s="126" t="s">
        <v>35</v>
      </c>
      <c r="D3" s="126" t="s">
        <v>38</v>
      </c>
      <c r="E3" s="126" t="s">
        <v>36</v>
      </c>
      <c r="F3" s="126" t="s">
        <v>37</v>
      </c>
      <c r="G3" s="128" t="s">
        <v>3</v>
      </c>
      <c r="H3" s="129"/>
      <c r="I3" s="130" t="s">
        <v>4</v>
      </c>
      <c r="J3" s="130"/>
      <c r="K3" s="126" t="s">
        <v>5</v>
      </c>
      <c r="L3" s="162" t="s">
        <v>31</v>
      </c>
      <c r="M3" s="131" t="s">
        <v>6</v>
      </c>
    </row>
    <row r="4" spans="1:20" ht="32.25" customHeight="1">
      <c r="A4" s="127"/>
      <c r="B4" s="127"/>
      <c r="C4" s="127"/>
      <c r="D4" s="127"/>
      <c r="E4" s="127"/>
      <c r="F4" s="127"/>
      <c r="G4" s="108" t="s">
        <v>32</v>
      </c>
      <c r="H4" s="108" t="s">
        <v>30</v>
      </c>
      <c r="I4" s="108" t="s">
        <v>33</v>
      </c>
      <c r="J4" s="108" t="s">
        <v>34</v>
      </c>
      <c r="K4" s="127"/>
      <c r="L4" s="148"/>
      <c r="M4" s="131"/>
    </row>
    <row r="5" spans="1:20" ht="30.75" customHeight="1">
      <c r="A5" s="109" t="s">
        <v>9</v>
      </c>
      <c r="B5" s="96" t="s">
        <v>170</v>
      </c>
      <c r="C5" s="97">
        <v>2013</v>
      </c>
      <c r="D5" s="97" t="s">
        <v>8</v>
      </c>
      <c r="E5" s="97" t="s">
        <v>171</v>
      </c>
      <c r="F5" s="98">
        <v>200</v>
      </c>
      <c r="G5" s="102">
        <v>600</v>
      </c>
      <c r="H5" s="102">
        <f t="shared" ref="H5:H57" si="0">SUM(F5*G5)</f>
        <v>120000</v>
      </c>
      <c r="I5" s="99"/>
      <c r="J5" s="99">
        <f>F5*I5</f>
        <v>0</v>
      </c>
      <c r="K5" s="100"/>
      <c r="L5" s="101">
        <f>H5/20</f>
        <v>6000</v>
      </c>
      <c r="M5" s="3"/>
    </row>
    <row r="6" spans="1:20" ht="30.75" customHeight="1">
      <c r="A6" s="109" t="s">
        <v>10</v>
      </c>
      <c r="B6" s="96" t="s">
        <v>170</v>
      </c>
      <c r="C6" s="97">
        <v>2013</v>
      </c>
      <c r="D6" s="97" t="s">
        <v>8</v>
      </c>
      <c r="E6" s="97" t="s">
        <v>171</v>
      </c>
      <c r="F6" s="98">
        <v>200</v>
      </c>
      <c r="G6" s="102">
        <v>600</v>
      </c>
      <c r="H6" s="102">
        <f t="shared" si="0"/>
        <v>120000</v>
      </c>
      <c r="I6" s="99"/>
      <c r="J6" s="99">
        <f t="shared" ref="J6:J57" si="1">F6*I6</f>
        <v>0</v>
      </c>
      <c r="K6" s="100"/>
      <c r="L6" s="101">
        <f t="shared" ref="L6:L57" si="2">H6/20</f>
        <v>6000</v>
      </c>
      <c r="M6" s="3"/>
    </row>
    <row r="7" spans="1:20" ht="30.75" customHeight="1">
      <c r="A7" s="109" t="s">
        <v>11</v>
      </c>
      <c r="B7" s="96" t="s">
        <v>170</v>
      </c>
      <c r="C7" s="97">
        <v>2013</v>
      </c>
      <c r="D7" s="97" t="s">
        <v>8</v>
      </c>
      <c r="E7" s="97" t="s">
        <v>171</v>
      </c>
      <c r="F7" s="98">
        <v>100</v>
      </c>
      <c r="G7" s="102">
        <v>600</v>
      </c>
      <c r="H7" s="102">
        <f t="shared" si="0"/>
        <v>60000</v>
      </c>
      <c r="I7" s="99"/>
      <c r="J7" s="99">
        <f t="shared" si="1"/>
        <v>0</v>
      </c>
      <c r="K7" s="100"/>
      <c r="L7" s="101">
        <f t="shared" si="2"/>
        <v>3000</v>
      </c>
      <c r="M7" s="3"/>
    </row>
    <row r="8" spans="1:20" ht="30.75" customHeight="1">
      <c r="A8" s="109" t="s">
        <v>12</v>
      </c>
      <c r="B8" s="96" t="s">
        <v>170</v>
      </c>
      <c r="C8" s="97">
        <v>2013</v>
      </c>
      <c r="D8" s="97" t="s">
        <v>8</v>
      </c>
      <c r="E8" s="97" t="s">
        <v>172</v>
      </c>
      <c r="F8" s="98">
        <v>200</v>
      </c>
      <c r="G8" s="102">
        <v>600</v>
      </c>
      <c r="H8" s="102">
        <f t="shared" si="0"/>
        <v>120000</v>
      </c>
      <c r="I8" s="99"/>
      <c r="J8" s="99">
        <f t="shared" si="1"/>
        <v>0</v>
      </c>
      <c r="K8" s="100"/>
      <c r="L8" s="101">
        <f t="shared" si="2"/>
        <v>6000</v>
      </c>
      <c r="M8" s="3"/>
    </row>
    <row r="9" spans="1:20" ht="30.75" customHeight="1">
      <c r="A9" s="109" t="s">
        <v>13</v>
      </c>
      <c r="B9" s="96" t="s">
        <v>170</v>
      </c>
      <c r="C9" s="97">
        <v>2013</v>
      </c>
      <c r="D9" s="97" t="s">
        <v>8</v>
      </c>
      <c r="E9" s="97" t="s">
        <v>172</v>
      </c>
      <c r="F9" s="98">
        <v>200</v>
      </c>
      <c r="G9" s="102">
        <v>600</v>
      </c>
      <c r="H9" s="102">
        <f t="shared" si="0"/>
        <v>120000</v>
      </c>
      <c r="I9" s="99"/>
      <c r="J9" s="99">
        <f t="shared" si="1"/>
        <v>0</v>
      </c>
      <c r="K9" s="100"/>
      <c r="L9" s="101">
        <f t="shared" si="2"/>
        <v>6000</v>
      </c>
      <c r="M9" s="3"/>
    </row>
    <row r="10" spans="1:20" ht="30.75" customHeight="1">
      <c r="A10" s="109" t="s">
        <v>14</v>
      </c>
      <c r="B10" s="96" t="s">
        <v>170</v>
      </c>
      <c r="C10" s="97">
        <v>2013</v>
      </c>
      <c r="D10" s="97" t="s">
        <v>8</v>
      </c>
      <c r="E10" s="97" t="s">
        <v>172</v>
      </c>
      <c r="F10" s="98">
        <v>100</v>
      </c>
      <c r="G10" s="102">
        <v>600</v>
      </c>
      <c r="H10" s="102">
        <f t="shared" si="0"/>
        <v>60000</v>
      </c>
      <c r="I10" s="99"/>
      <c r="J10" s="99">
        <f t="shared" si="1"/>
        <v>0</v>
      </c>
      <c r="K10" s="100"/>
      <c r="L10" s="101">
        <f t="shared" si="2"/>
        <v>3000</v>
      </c>
      <c r="M10" s="3"/>
    </row>
    <row r="11" spans="1:20" ht="30.75" customHeight="1">
      <c r="A11" s="109" t="s">
        <v>15</v>
      </c>
      <c r="B11" s="96" t="s">
        <v>170</v>
      </c>
      <c r="C11" s="97">
        <v>2013</v>
      </c>
      <c r="D11" s="97" t="s">
        <v>8</v>
      </c>
      <c r="E11" s="97" t="s">
        <v>173</v>
      </c>
      <c r="F11" s="98">
        <v>200</v>
      </c>
      <c r="G11" s="102">
        <v>600</v>
      </c>
      <c r="H11" s="102">
        <f t="shared" si="0"/>
        <v>120000</v>
      </c>
      <c r="I11" s="99"/>
      <c r="J11" s="99">
        <f t="shared" si="1"/>
        <v>0</v>
      </c>
      <c r="K11" s="100"/>
      <c r="L11" s="101">
        <f t="shared" si="2"/>
        <v>6000</v>
      </c>
      <c r="M11" s="3"/>
    </row>
    <row r="12" spans="1:20" ht="30.75" customHeight="1">
      <c r="A12" s="109" t="s">
        <v>16</v>
      </c>
      <c r="B12" s="96" t="s">
        <v>170</v>
      </c>
      <c r="C12" s="97">
        <v>2013</v>
      </c>
      <c r="D12" s="97" t="s">
        <v>8</v>
      </c>
      <c r="E12" s="97" t="s">
        <v>173</v>
      </c>
      <c r="F12" s="98">
        <v>200</v>
      </c>
      <c r="G12" s="102">
        <v>600</v>
      </c>
      <c r="H12" s="102">
        <f t="shared" si="0"/>
        <v>120000</v>
      </c>
      <c r="I12" s="99"/>
      <c r="J12" s="99">
        <f t="shared" si="1"/>
        <v>0</v>
      </c>
      <c r="K12" s="100"/>
      <c r="L12" s="101">
        <f t="shared" si="2"/>
        <v>6000</v>
      </c>
      <c r="M12" s="3"/>
    </row>
    <row r="13" spans="1:20" ht="30.75" customHeight="1">
      <c r="A13" s="109" t="s">
        <v>17</v>
      </c>
      <c r="B13" s="96" t="s">
        <v>170</v>
      </c>
      <c r="C13" s="97">
        <v>2013</v>
      </c>
      <c r="D13" s="97" t="s">
        <v>8</v>
      </c>
      <c r="E13" s="97" t="s">
        <v>173</v>
      </c>
      <c r="F13" s="98">
        <v>100</v>
      </c>
      <c r="G13" s="102">
        <v>600</v>
      </c>
      <c r="H13" s="102">
        <f t="shared" si="0"/>
        <v>60000</v>
      </c>
      <c r="I13" s="99"/>
      <c r="J13" s="99">
        <f t="shared" si="1"/>
        <v>0</v>
      </c>
      <c r="K13" s="100"/>
      <c r="L13" s="101">
        <f t="shared" si="2"/>
        <v>3000</v>
      </c>
      <c r="M13" s="3"/>
    </row>
    <row r="14" spans="1:20" ht="30.75" customHeight="1">
      <c r="A14" s="109" t="s">
        <v>18</v>
      </c>
      <c r="B14" s="96" t="s">
        <v>170</v>
      </c>
      <c r="C14" s="97">
        <v>2013</v>
      </c>
      <c r="D14" s="97" t="s">
        <v>8</v>
      </c>
      <c r="E14" s="97" t="s">
        <v>174</v>
      </c>
      <c r="F14" s="102">
        <v>200</v>
      </c>
      <c r="G14" s="102">
        <v>600</v>
      </c>
      <c r="H14" s="102">
        <f t="shared" si="0"/>
        <v>120000</v>
      </c>
      <c r="I14" s="99"/>
      <c r="J14" s="99">
        <f t="shared" si="1"/>
        <v>0</v>
      </c>
      <c r="K14" s="100"/>
      <c r="L14" s="101">
        <f t="shared" si="2"/>
        <v>6000</v>
      </c>
      <c r="M14" s="3"/>
    </row>
    <row r="15" spans="1:20" ht="30.75" customHeight="1">
      <c r="A15" s="109" t="s">
        <v>19</v>
      </c>
      <c r="B15" s="96" t="s">
        <v>170</v>
      </c>
      <c r="C15" s="97">
        <v>2013</v>
      </c>
      <c r="D15" s="97" t="s">
        <v>8</v>
      </c>
      <c r="E15" s="97" t="s">
        <v>174</v>
      </c>
      <c r="F15" s="98">
        <v>200</v>
      </c>
      <c r="G15" s="102">
        <v>600</v>
      </c>
      <c r="H15" s="102">
        <f t="shared" si="0"/>
        <v>120000</v>
      </c>
      <c r="I15" s="99"/>
      <c r="J15" s="99">
        <f t="shared" si="1"/>
        <v>0</v>
      </c>
      <c r="K15" s="100"/>
      <c r="L15" s="101">
        <f t="shared" si="2"/>
        <v>6000</v>
      </c>
      <c r="M15" s="3"/>
    </row>
    <row r="16" spans="1:20" ht="30.75" customHeight="1">
      <c r="A16" s="109" t="s">
        <v>20</v>
      </c>
      <c r="B16" s="96" t="s">
        <v>170</v>
      </c>
      <c r="C16" s="97">
        <v>2013</v>
      </c>
      <c r="D16" s="97" t="s">
        <v>8</v>
      </c>
      <c r="E16" s="97" t="s">
        <v>174</v>
      </c>
      <c r="F16" s="98">
        <v>200</v>
      </c>
      <c r="G16" s="102">
        <v>600</v>
      </c>
      <c r="H16" s="102">
        <f t="shared" si="0"/>
        <v>120000</v>
      </c>
      <c r="I16" s="99"/>
      <c r="J16" s="99">
        <f t="shared" si="1"/>
        <v>0</v>
      </c>
      <c r="K16" s="100"/>
      <c r="L16" s="101">
        <f t="shared" si="2"/>
        <v>6000</v>
      </c>
      <c r="M16" s="3"/>
    </row>
    <row r="17" spans="1:13" ht="30.75" customHeight="1">
      <c r="A17" s="109" t="s">
        <v>21</v>
      </c>
      <c r="B17" s="96" t="s">
        <v>170</v>
      </c>
      <c r="C17" s="97">
        <v>2013</v>
      </c>
      <c r="D17" s="97" t="s">
        <v>8</v>
      </c>
      <c r="E17" s="97" t="s">
        <v>175</v>
      </c>
      <c r="F17" s="98">
        <v>200</v>
      </c>
      <c r="G17" s="102">
        <v>600</v>
      </c>
      <c r="H17" s="102">
        <f t="shared" si="0"/>
        <v>120000</v>
      </c>
      <c r="I17" s="99"/>
      <c r="J17" s="99">
        <f t="shared" si="1"/>
        <v>0</v>
      </c>
      <c r="K17" s="100"/>
      <c r="L17" s="101">
        <f t="shared" si="2"/>
        <v>6000</v>
      </c>
      <c r="M17" s="3"/>
    </row>
    <row r="18" spans="1:13" ht="30.75" customHeight="1">
      <c r="A18" s="109" t="s">
        <v>22</v>
      </c>
      <c r="B18" s="96" t="s">
        <v>170</v>
      </c>
      <c r="C18" s="97">
        <v>2013</v>
      </c>
      <c r="D18" s="97" t="s">
        <v>8</v>
      </c>
      <c r="E18" s="97" t="s">
        <v>175</v>
      </c>
      <c r="F18" s="98">
        <v>200</v>
      </c>
      <c r="G18" s="102">
        <v>600</v>
      </c>
      <c r="H18" s="102">
        <f t="shared" si="0"/>
        <v>120000</v>
      </c>
      <c r="I18" s="99"/>
      <c r="J18" s="99">
        <f t="shared" si="1"/>
        <v>0</v>
      </c>
      <c r="K18" s="100"/>
      <c r="L18" s="101">
        <f t="shared" si="2"/>
        <v>6000</v>
      </c>
      <c r="M18" s="3"/>
    </row>
    <row r="19" spans="1:13" ht="30.75" customHeight="1">
      <c r="A19" s="109" t="s">
        <v>23</v>
      </c>
      <c r="B19" s="96" t="s">
        <v>170</v>
      </c>
      <c r="C19" s="97">
        <v>2013</v>
      </c>
      <c r="D19" s="97" t="s">
        <v>8</v>
      </c>
      <c r="E19" s="97" t="s">
        <v>175</v>
      </c>
      <c r="F19" s="98">
        <v>200</v>
      </c>
      <c r="G19" s="102">
        <v>600</v>
      </c>
      <c r="H19" s="102">
        <f t="shared" si="0"/>
        <v>120000</v>
      </c>
      <c r="I19" s="99"/>
      <c r="J19" s="99">
        <f t="shared" si="1"/>
        <v>0</v>
      </c>
      <c r="K19" s="100"/>
      <c r="L19" s="101">
        <f t="shared" si="2"/>
        <v>6000</v>
      </c>
      <c r="M19" s="3"/>
    </row>
    <row r="20" spans="1:13" ht="30.75" customHeight="1">
      <c r="A20" s="109" t="s">
        <v>24</v>
      </c>
      <c r="B20" s="96" t="s">
        <v>170</v>
      </c>
      <c r="C20" s="97">
        <v>2013</v>
      </c>
      <c r="D20" s="97" t="s">
        <v>8</v>
      </c>
      <c r="E20" s="97" t="s">
        <v>176</v>
      </c>
      <c r="F20" s="98">
        <v>200</v>
      </c>
      <c r="G20" s="102">
        <v>600</v>
      </c>
      <c r="H20" s="102">
        <f t="shared" si="0"/>
        <v>120000</v>
      </c>
      <c r="I20" s="99"/>
      <c r="J20" s="99">
        <f t="shared" si="1"/>
        <v>0</v>
      </c>
      <c r="K20" s="100"/>
      <c r="L20" s="101">
        <f t="shared" si="2"/>
        <v>6000</v>
      </c>
      <c r="M20" s="3"/>
    </row>
    <row r="21" spans="1:13" ht="30.75" customHeight="1">
      <c r="A21" s="109" t="s">
        <v>25</v>
      </c>
      <c r="B21" s="96" t="s">
        <v>170</v>
      </c>
      <c r="C21" s="97">
        <v>2013</v>
      </c>
      <c r="D21" s="97" t="s">
        <v>8</v>
      </c>
      <c r="E21" s="97" t="s">
        <v>176</v>
      </c>
      <c r="F21" s="98">
        <v>200</v>
      </c>
      <c r="G21" s="102">
        <v>600</v>
      </c>
      <c r="H21" s="102">
        <f t="shared" si="0"/>
        <v>120000</v>
      </c>
      <c r="I21" s="99"/>
      <c r="J21" s="99">
        <f t="shared" si="1"/>
        <v>0</v>
      </c>
      <c r="K21" s="100"/>
      <c r="L21" s="101">
        <f t="shared" si="2"/>
        <v>6000</v>
      </c>
      <c r="M21" s="3"/>
    </row>
    <row r="22" spans="1:13" ht="30.75" customHeight="1">
      <c r="A22" s="109" t="s">
        <v>26</v>
      </c>
      <c r="B22" s="96" t="s">
        <v>170</v>
      </c>
      <c r="C22" s="97">
        <v>2013</v>
      </c>
      <c r="D22" s="97" t="s">
        <v>8</v>
      </c>
      <c r="E22" s="97" t="s">
        <v>176</v>
      </c>
      <c r="F22" s="98">
        <v>200</v>
      </c>
      <c r="G22" s="102">
        <v>600</v>
      </c>
      <c r="H22" s="102">
        <f t="shared" si="0"/>
        <v>120000</v>
      </c>
      <c r="I22" s="99"/>
      <c r="J22" s="99">
        <f t="shared" si="1"/>
        <v>0</v>
      </c>
      <c r="K22" s="100"/>
      <c r="L22" s="101">
        <f t="shared" si="2"/>
        <v>6000</v>
      </c>
      <c r="M22" s="3"/>
    </row>
    <row r="23" spans="1:13" ht="30.75" customHeight="1">
      <c r="A23" s="109" t="s">
        <v>27</v>
      </c>
      <c r="B23" s="96" t="s">
        <v>170</v>
      </c>
      <c r="C23" s="97">
        <v>2013</v>
      </c>
      <c r="D23" s="97" t="s">
        <v>8</v>
      </c>
      <c r="E23" s="97" t="s">
        <v>177</v>
      </c>
      <c r="F23" s="98">
        <v>200</v>
      </c>
      <c r="G23" s="102">
        <v>600</v>
      </c>
      <c r="H23" s="102">
        <f t="shared" si="0"/>
        <v>120000</v>
      </c>
      <c r="I23" s="99"/>
      <c r="J23" s="99">
        <f t="shared" si="1"/>
        <v>0</v>
      </c>
      <c r="K23" s="100"/>
      <c r="L23" s="101">
        <f t="shared" si="2"/>
        <v>6000</v>
      </c>
      <c r="M23" s="3"/>
    </row>
    <row r="24" spans="1:13" ht="30.75" customHeight="1">
      <c r="A24" s="109" t="s">
        <v>28</v>
      </c>
      <c r="B24" s="96" t="s">
        <v>170</v>
      </c>
      <c r="C24" s="97">
        <v>2013</v>
      </c>
      <c r="D24" s="97" t="s">
        <v>8</v>
      </c>
      <c r="E24" s="97" t="s">
        <v>177</v>
      </c>
      <c r="F24" s="98">
        <v>200</v>
      </c>
      <c r="G24" s="102">
        <v>600</v>
      </c>
      <c r="H24" s="102">
        <f t="shared" si="0"/>
        <v>120000</v>
      </c>
      <c r="I24" s="99"/>
      <c r="J24" s="99">
        <f t="shared" si="1"/>
        <v>0</v>
      </c>
      <c r="K24" s="100"/>
      <c r="L24" s="101">
        <f t="shared" si="2"/>
        <v>6000</v>
      </c>
      <c r="M24" s="3"/>
    </row>
    <row r="25" spans="1:13" ht="30.75" customHeight="1">
      <c r="A25" s="109" t="s">
        <v>39</v>
      </c>
      <c r="B25" s="96" t="s">
        <v>170</v>
      </c>
      <c r="C25" s="97">
        <v>2013</v>
      </c>
      <c r="D25" s="97" t="s">
        <v>8</v>
      </c>
      <c r="E25" s="97" t="s">
        <v>177</v>
      </c>
      <c r="F25" s="98">
        <v>200</v>
      </c>
      <c r="G25" s="102">
        <v>600</v>
      </c>
      <c r="H25" s="102">
        <f t="shared" si="0"/>
        <v>120000</v>
      </c>
      <c r="I25" s="99"/>
      <c r="J25" s="99">
        <f t="shared" si="1"/>
        <v>0</v>
      </c>
      <c r="K25" s="100"/>
      <c r="L25" s="101">
        <f t="shared" si="2"/>
        <v>6000</v>
      </c>
      <c r="M25" s="3"/>
    </row>
    <row r="26" spans="1:13" ht="30.75" customHeight="1">
      <c r="A26" s="109" t="s">
        <v>40</v>
      </c>
      <c r="B26" s="96" t="s">
        <v>170</v>
      </c>
      <c r="C26" s="97">
        <v>2013</v>
      </c>
      <c r="D26" s="97" t="s">
        <v>8</v>
      </c>
      <c r="E26" s="97" t="s">
        <v>178</v>
      </c>
      <c r="F26" s="98">
        <v>200</v>
      </c>
      <c r="G26" s="102">
        <v>600</v>
      </c>
      <c r="H26" s="102">
        <f t="shared" si="0"/>
        <v>120000</v>
      </c>
      <c r="I26" s="99"/>
      <c r="J26" s="99">
        <f t="shared" si="1"/>
        <v>0</v>
      </c>
      <c r="K26" s="100"/>
      <c r="L26" s="101">
        <f t="shared" si="2"/>
        <v>6000</v>
      </c>
      <c r="M26" s="3"/>
    </row>
    <row r="27" spans="1:13" ht="30.75" customHeight="1">
      <c r="A27" s="109" t="s">
        <v>41</v>
      </c>
      <c r="B27" s="96" t="s">
        <v>170</v>
      </c>
      <c r="C27" s="97">
        <v>2013</v>
      </c>
      <c r="D27" s="97" t="s">
        <v>8</v>
      </c>
      <c r="E27" s="97" t="s">
        <v>178</v>
      </c>
      <c r="F27" s="98">
        <v>200</v>
      </c>
      <c r="G27" s="102">
        <v>600</v>
      </c>
      <c r="H27" s="102">
        <f t="shared" si="0"/>
        <v>120000</v>
      </c>
      <c r="I27" s="99"/>
      <c r="J27" s="99">
        <f t="shared" si="1"/>
        <v>0</v>
      </c>
      <c r="K27" s="100"/>
      <c r="L27" s="101">
        <f t="shared" si="2"/>
        <v>6000</v>
      </c>
      <c r="M27" s="3"/>
    </row>
    <row r="28" spans="1:13" ht="30.75" customHeight="1">
      <c r="A28" s="109" t="s">
        <v>42</v>
      </c>
      <c r="B28" s="96" t="s">
        <v>170</v>
      </c>
      <c r="C28" s="97">
        <v>2013</v>
      </c>
      <c r="D28" s="97" t="s">
        <v>8</v>
      </c>
      <c r="E28" s="97" t="s">
        <v>178</v>
      </c>
      <c r="F28" s="98">
        <v>200</v>
      </c>
      <c r="G28" s="102">
        <v>600</v>
      </c>
      <c r="H28" s="102">
        <f t="shared" si="0"/>
        <v>120000</v>
      </c>
      <c r="I28" s="99"/>
      <c r="J28" s="99">
        <f t="shared" si="1"/>
        <v>0</v>
      </c>
      <c r="K28" s="100"/>
      <c r="L28" s="101">
        <f t="shared" si="2"/>
        <v>6000</v>
      </c>
      <c r="M28" s="3"/>
    </row>
    <row r="29" spans="1:13" ht="30.75" customHeight="1">
      <c r="A29" s="109" t="s">
        <v>43</v>
      </c>
      <c r="B29" s="96" t="s">
        <v>170</v>
      </c>
      <c r="C29" s="97">
        <v>2013</v>
      </c>
      <c r="D29" s="97" t="s">
        <v>8</v>
      </c>
      <c r="E29" s="97" t="s">
        <v>179</v>
      </c>
      <c r="F29" s="98">
        <v>200</v>
      </c>
      <c r="G29" s="102">
        <v>600</v>
      </c>
      <c r="H29" s="102">
        <f t="shared" si="0"/>
        <v>120000</v>
      </c>
      <c r="I29" s="99"/>
      <c r="J29" s="99">
        <f t="shared" si="1"/>
        <v>0</v>
      </c>
      <c r="K29" s="100"/>
      <c r="L29" s="101">
        <f t="shared" si="2"/>
        <v>6000</v>
      </c>
      <c r="M29" s="3"/>
    </row>
    <row r="30" spans="1:13" ht="30.75" customHeight="1">
      <c r="A30" s="109" t="s">
        <v>44</v>
      </c>
      <c r="B30" s="96" t="s">
        <v>170</v>
      </c>
      <c r="C30" s="97">
        <v>2013</v>
      </c>
      <c r="D30" s="97" t="s">
        <v>8</v>
      </c>
      <c r="E30" s="97" t="s">
        <v>179</v>
      </c>
      <c r="F30" s="98">
        <v>200</v>
      </c>
      <c r="G30" s="102">
        <v>600</v>
      </c>
      <c r="H30" s="102">
        <f t="shared" si="0"/>
        <v>120000</v>
      </c>
      <c r="I30" s="99"/>
      <c r="J30" s="99">
        <f t="shared" si="1"/>
        <v>0</v>
      </c>
      <c r="K30" s="100"/>
      <c r="L30" s="101">
        <f t="shared" si="2"/>
        <v>6000</v>
      </c>
      <c r="M30" s="3"/>
    </row>
    <row r="31" spans="1:13" ht="30.75" customHeight="1">
      <c r="A31" s="109" t="s">
        <v>45</v>
      </c>
      <c r="B31" s="96" t="s">
        <v>170</v>
      </c>
      <c r="C31" s="97">
        <v>2013</v>
      </c>
      <c r="D31" s="97" t="s">
        <v>8</v>
      </c>
      <c r="E31" s="97" t="s">
        <v>179</v>
      </c>
      <c r="F31" s="98">
        <v>200</v>
      </c>
      <c r="G31" s="102">
        <v>600</v>
      </c>
      <c r="H31" s="102">
        <f t="shared" si="0"/>
        <v>120000</v>
      </c>
      <c r="I31" s="99"/>
      <c r="J31" s="99">
        <f t="shared" si="1"/>
        <v>0</v>
      </c>
      <c r="K31" s="100"/>
      <c r="L31" s="101">
        <f t="shared" si="2"/>
        <v>6000</v>
      </c>
      <c r="M31" s="3"/>
    </row>
    <row r="32" spans="1:13" ht="30.75" customHeight="1">
      <c r="A32" s="109" t="s">
        <v>46</v>
      </c>
      <c r="B32" s="96" t="s">
        <v>170</v>
      </c>
      <c r="C32" s="97">
        <v>2013</v>
      </c>
      <c r="D32" s="97" t="s">
        <v>8</v>
      </c>
      <c r="E32" s="97" t="s">
        <v>179</v>
      </c>
      <c r="F32" s="98">
        <v>47</v>
      </c>
      <c r="G32" s="102">
        <v>600</v>
      </c>
      <c r="H32" s="102">
        <f t="shared" si="0"/>
        <v>28200</v>
      </c>
      <c r="I32" s="99"/>
      <c r="J32" s="99">
        <f t="shared" si="1"/>
        <v>0</v>
      </c>
      <c r="K32" s="100"/>
      <c r="L32" s="101">
        <f t="shared" si="2"/>
        <v>1410</v>
      </c>
      <c r="M32" s="3"/>
    </row>
    <row r="33" spans="1:13" ht="30.75" customHeight="1">
      <c r="A33" s="109" t="s">
        <v>47</v>
      </c>
      <c r="B33" s="96" t="s">
        <v>170</v>
      </c>
      <c r="C33" s="97">
        <v>2013</v>
      </c>
      <c r="D33" s="97" t="s">
        <v>8</v>
      </c>
      <c r="E33" s="97" t="s">
        <v>180</v>
      </c>
      <c r="F33" s="98">
        <v>200</v>
      </c>
      <c r="G33" s="102">
        <v>600</v>
      </c>
      <c r="H33" s="102">
        <f t="shared" si="0"/>
        <v>120000</v>
      </c>
      <c r="I33" s="99"/>
      <c r="J33" s="99">
        <f t="shared" si="1"/>
        <v>0</v>
      </c>
      <c r="K33" s="100"/>
      <c r="L33" s="101">
        <f t="shared" si="2"/>
        <v>6000</v>
      </c>
      <c r="M33" s="3"/>
    </row>
    <row r="34" spans="1:13" ht="30.75" customHeight="1">
      <c r="A34" s="109" t="s">
        <v>48</v>
      </c>
      <c r="B34" s="96" t="s">
        <v>170</v>
      </c>
      <c r="C34" s="97">
        <v>2013</v>
      </c>
      <c r="D34" s="97" t="s">
        <v>8</v>
      </c>
      <c r="E34" s="97" t="s">
        <v>180</v>
      </c>
      <c r="F34" s="98">
        <v>200</v>
      </c>
      <c r="G34" s="102">
        <v>600</v>
      </c>
      <c r="H34" s="102">
        <f t="shared" si="0"/>
        <v>120000</v>
      </c>
      <c r="I34" s="99"/>
      <c r="J34" s="99">
        <f t="shared" si="1"/>
        <v>0</v>
      </c>
      <c r="K34" s="100"/>
      <c r="L34" s="101">
        <f t="shared" si="2"/>
        <v>6000</v>
      </c>
      <c r="M34" s="3"/>
    </row>
    <row r="35" spans="1:13" ht="30.75" customHeight="1">
      <c r="A35" s="109" t="s">
        <v>49</v>
      </c>
      <c r="B35" s="96" t="s">
        <v>170</v>
      </c>
      <c r="C35" s="97">
        <v>2013</v>
      </c>
      <c r="D35" s="97" t="s">
        <v>8</v>
      </c>
      <c r="E35" s="97" t="s">
        <v>180</v>
      </c>
      <c r="F35" s="98">
        <v>200</v>
      </c>
      <c r="G35" s="102">
        <v>600</v>
      </c>
      <c r="H35" s="102">
        <f t="shared" si="0"/>
        <v>120000</v>
      </c>
      <c r="I35" s="99"/>
      <c r="J35" s="99">
        <f t="shared" si="1"/>
        <v>0</v>
      </c>
      <c r="K35" s="100"/>
      <c r="L35" s="101">
        <f t="shared" si="2"/>
        <v>6000</v>
      </c>
      <c r="M35" s="3"/>
    </row>
    <row r="36" spans="1:13" ht="30.75" customHeight="1">
      <c r="A36" s="109" t="s">
        <v>50</v>
      </c>
      <c r="B36" s="96" t="s">
        <v>170</v>
      </c>
      <c r="C36" s="97">
        <v>2013</v>
      </c>
      <c r="D36" s="97" t="s">
        <v>8</v>
      </c>
      <c r="E36" s="97" t="s">
        <v>180</v>
      </c>
      <c r="F36" s="98">
        <v>202</v>
      </c>
      <c r="G36" s="102">
        <v>600</v>
      </c>
      <c r="H36" s="102">
        <f t="shared" si="0"/>
        <v>121200</v>
      </c>
      <c r="I36" s="99"/>
      <c r="J36" s="99">
        <f t="shared" si="1"/>
        <v>0</v>
      </c>
      <c r="K36" s="100"/>
      <c r="L36" s="101">
        <f t="shared" si="2"/>
        <v>6060</v>
      </c>
      <c r="M36" s="3"/>
    </row>
    <row r="37" spans="1:13" ht="30.75" customHeight="1">
      <c r="A37" s="109" t="s">
        <v>51</v>
      </c>
      <c r="B37" s="96" t="s">
        <v>170</v>
      </c>
      <c r="C37" s="97">
        <v>2013</v>
      </c>
      <c r="D37" s="97" t="s">
        <v>8</v>
      </c>
      <c r="E37" s="97" t="s">
        <v>181</v>
      </c>
      <c r="F37" s="98">
        <v>200</v>
      </c>
      <c r="G37" s="102">
        <v>600</v>
      </c>
      <c r="H37" s="102">
        <f t="shared" si="0"/>
        <v>120000</v>
      </c>
      <c r="I37" s="99"/>
      <c r="J37" s="99">
        <f t="shared" si="1"/>
        <v>0</v>
      </c>
      <c r="K37" s="100"/>
      <c r="L37" s="101">
        <f t="shared" si="2"/>
        <v>6000</v>
      </c>
      <c r="M37" s="3"/>
    </row>
    <row r="38" spans="1:13" ht="30.75" customHeight="1">
      <c r="A38" s="109" t="s">
        <v>52</v>
      </c>
      <c r="B38" s="96" t="s">
        <v>170</v>
      </c>
      <c r="C38" s="97">
        <v>2013</v>
      </c>
      <c r="D38" s="97" t="s">
        <v>8</v>
      </c>
      <c r="E38" s="97" t="s">
        <v>181</v>
      </c>
      <c r="F38" s="98">
        <v>200</v>
      </c>
      <c r="G38" s="102">
        <v>600</v>
      </c>
      <c r="H38" s="102">
        <f t="shared" si="0"/>
        <v>120000</v>
      </c>
      <c r="I38" s="99"/>
      <c r="J38" s="99">
        <f t="shared" si="1"/>
        <v>0</v>
      </c>
      <c r="K38" s="100"/>
      <c r="L38" s="101">
        <f t="shared" si="2"/>
        <v>6000</v>
      </c>
      <c r="M38" s="3"/>
    </row>
    <row r="39" spans="1:13" ht="30.75" customHeight="1">
      <c r="A39" s="109" t="s">
        <v>53</v>
      </c>
      <c r="B39" s="96" t="s">
        <v>170</v>
      </c>
      <c r="C39" s="97">
        <v>2013</v>
      </c>
      <c r="D39" s="97" t="s">
        <v>8</v>
      </c>
      <c r="E39" s="97" t="s">
        <v>181</v>
      </c>
      <c r="F39" s="98">
        <v>136</v>
      </c>
      <c r="G39" s="102">
        <v>600</v>
      </c>
      <c r="H39" s="102">
        <f t="shared" si="0"/>
        <v>81600</v>
      </c>
      <c r="I39" s="99"/>
      <c r="J39" s="99">
        <f t="shared" si="1"/>
        <v>0</v>
      </c>
      <c r="K39" s="100"/>
      <c r="L39" s="101">
        <f t="shared" si="2"/>
        <v>4080</v>
      </c>
      <c r="M39" s="3"/>
    </row>
    <row r="40" spans="1:13" ht="30.75" customHeight="1">
      <c r="A40" s="109" t="s">
        <v>54</v>
      </c>
      <c r="B40" s="96" t="s">
        <v>170</v>
      </c>
      <c r="C40" s="97">
        <v>2013</v>
      </c>
      <c r="D40" s="97" t="s">
        <v>8</v>
      </c>
      <c r="E40" s="97" t="s">
        <v>182</v>
      </c>
      <c r="F40" s="98">
        <v>200</v>
      </c>
      <c r="G40" s="102">
        <v>600</v>
      </c>
      <c r="H40" s="102">
        <f t="shared" si="0"/>
        <v>120000</v>
      </c>
      <c r="I40" s="99"/>
      <c r="J40" s="99">
        <f t="shared" si="1"/>
        <v>0</v>
      </c>
      <c r="K40" s="100"/>
      <c r="L40" s="101">
        <f t="shared" si="2"/>
        <v>6000</v>
      </c>
      <c r="M40" s="3"/>
    </row>
    <row r="41" spans="1:13" ht="30.75" customHeight="1">
      <c r="A41" s="109" t="s">
        <v>55</v>
      </c>
      <c r="B41" s="96" t="s">
        <v>170</v>
      </c>
      <c r="C41" s="97">
        <v>2013</v>
      </c>
      <c r="D41" s="97" t="s">
        <v>8</v>
      </c>
      <c r="E41" s="97" t="s">
        <v>182</v>
      </c>
      <c r="F41" s="98">
        <v>200</v>
      </c>
      <c r="G41" s="102">
        <v>600</v>
      </c>
      <c r="H41" s="102">
        <f t="shared" si="0"/>
        <v>120000</v>
      </c>
      <c r="I41" s="99"/>
      <c r="J41" s="99">
        <f t="shared" si="1"/>
        <v>0</v>
      </c>
      <c r="K41" s="100"/>
      <c r="L41" s="101">
        <f t="shared" si="2"/>
        <v>6000</v>
      </c>
      <c r="M41" s="3"/>
    </row>
    <row r="42" spans="1:13" ht="30.75" customHeight="1">
      <c r="A42" s="109" t="s">
        <v>56</v>
      </c>
      <c r="B42" s="96" t="s">
        <v>170</v>
      </c>
      <c r="C42" s="97">
        <v>2013</v>
      </c>
      <c r="D42" s="97" t="s">
        <v>8</v>
      </c>
      <c r="E42" s="97" t="s">
        <v>182</v>
      </c>
      <c r="F42" s="98">
        <v>200</v>
      </c>
      <c r="G42" s="102">
        <v>600</v>
      </c>
      <c r="H42" s="102">
        <f t="shared" si="0"/>
        <v>120000</v>
      </c>
      <c r="I42" s="99"/>
      <c r="J42" s="99">
        <f t="shared" si="1"/>
        <v>0</v>
      </c>
      <c r="K42" s="100"/>
      <c r="L42" s="101">
        <f t="shared" si="2"/>
        <v>6000</v>
      </c>
      <c r="M42" s="3"/>
    </row>
    <row r="43" spans="1:13" ht="30.75" customHeight="1">
      <c r="A43" s="109" t="s">
        <v>57</v>
      </c>
      <c r="B43" s="96" t="s">
        <v>170</v>
      </c>
      <c r="C43" s="97">
        <v>2013</v>
      </c>
      <c r="D43" s="97" t="s">
        <v>8</v>
      </c>
      <c r="E43" s="97" t="s">
        <v>182</v>
      </c>
      <c r="F43" s="98">
        <v>200</v>
      </c>
      <c r="G43" s="102">
        <v>600</v>
      </c>
      <c r="H43" s="102">
        <f t="shared" si="0"/>
        <v>120000</v>
      </c>
      <c r="I43" s="99"/>
      <c r="J43" s="99">
        <f t="shared" si="1"/>
        <v>0</v>
      </c>
      <c r="K43" s="100"/>
      <c r="L43" s="101">
        <f t="shared" si="2"/>
        <v>6000</v>
      </c>
      <c r="M43" s="3"/>
    </row>
    <row r="44" spans="1:13" ht="30.75" customHeight="1">
      <c r="A44" s="109" t="s">
        <v>58</v>
      </c>
      <c r="B44" s="96" t="s">
        <v>170</v>
      </c>
      <c r="C44" s="97">
        <v>2013</v>
      </c>
      <c r="D44" s="97" t="s">
        <v>8</v>
      </c>
      <c r="E44" s="97" t="s">
        <v>182</v>
      </c>
      <c r="F44" s="98">
        <v>165</v>
      </c>
      <c r="G44" s="102">
        <v>600</v>
      </c>
      <c r="H44" s="102">
        <f t="shared" si="0"/>
        <v>99000</v>
      </c>
      <c r="I44" s="99"/>
      <c r="J44" s="99">
        <f t="shared" si="1"/>
        <v>0</v>
      </c>
      <c r="K44" s="100"/>
      <c r="L44" s="101">
        <f t="shared" si="2"/>
        <v>4950</v>
      </c>
      <c r="M44" s="3"/>
    </row>
    <row r="45" spans="1:13" ht="30.75" customHeight="1">
      <c r="A45" s="109" t="s">
        <v>59</v>
      </c>
      <c r="B45" s="96" t="s">
        <v>170</v>
      </c>
      <c r="C45" s="97">
        <v>2013</v>
      </c>
      <c r="D45" s="97" t="s">
        <v>8</v>
      </c>
      <c r="E45" s="97" t="s">
        <v>183</v>
      </c>
      <c r="F45" s="98">
        <v>200</v>
      </c>
      <c r="G45" s="102">
        <v>600</v>
      </c>
      <c r="H45" s="102">
        <f t="shared" si="0"/>
        <v>120000</v>
      </c>
      <c r="I45" s="99"/>
      <c r="J45" s="99">
        <f t="shared" si="1"/>
        <v>0</v>
      </c>
      <c r="K45" s="100"/>
      <c r="L45" s="101">
        <f t="shared" si="2"/>
        <v>6000</v>
      </c>
      <c r="M45" s="3"/>
    </row>
    <row r="46" spans="1:13" ht="30.75" customHeight="1">
      <c r="A46" s="109" t="s">
        <v>60</v>
      </c>
      <c r="B46" s="96" t="s">
        <v>170</v>
      </c>
      <c r="C46" s="97">
        <v>2013</v>
      </c>
      <c r="D46" s="97" t="s">
        <v>8</v>
      </c>
      <c r="E46" s="97" t="s">
        <v>183</v>
      </c>
      <c r="F46" s="98">
        <v>200</v>
      </c>
      <c r="G46" s="102">
        <v>600</v>
      </c>
      <c r="H46" s="102">
        <f t="shared" si="0"/>
        <v>120000</v>
      </c>
      <c r="I46" s="99"/>
      <c r="J46" s="99">
        <f t="shared" si="1"/>
        <v>0</v>
      </c>
      <c r="K46" s="100"/>
      <c r="L46" s="101">
        <f t="shared" si="2"/>
        <v>6000</v>
      </c>
      <c r="M46" s="3"/>
    </row>
    <row r="47" spans="1:13" ht="30.75" customHeight="1">
      <c r="A47" s="109" t="s">
        <v>61</v>
      </c>
      <c r="B47" s="96" t="s">
        <v>170</v>
      </c>
      <c r="C47" s="97">
        <v>2013</v>
      </c>
      <c r="D47" s="97" t="s">
        <v>8</v>
      </c>
      <c r="E47" s="97" t="s">
        <v>183</v>
      </c>
      <c r="F47" s="98">
        <v>150</v>
      </c>
      <c r="G47" s="102">
        <v>600</v>
      </c>
      <c r="H47" s="102">
        <f t="shared" si="0"/>
        <v>90000</v>
      </c>
      <c r="I47" s="99"/>
      <c r="J47" s="99">
        <f t="shared" si="1"/>
        <v>0</v>
      </c>
      <c r="K47" s="100"/>
      <c r="L47" s="101">
        <f t="shared" si="2"/>
        <v>4500</v>
      </c>
      <c r="M47" s="3"/>
    </row>
    <row r="48" spans="1:13" ht="30.75" customHeight="1">
      <c r="A48" s="109" t="s">
        <v>62</v>
      </c>
      <c r="B48" s="96" t="s">
        <v>170</v>
      </c>
      <c r="C48" s="97">
        <v>2013</v>
      </c>
      <c r="D48" s="97" t="s">
        <v>8</v>
      </c>
      <c r="E48" s="97" t="s">
        <v>165</v>
      </c>
      <c r="F48" s="98">
        <v>200</v>
      </c>
      <c r="G48" s="102">
        <v>600</v>
      </c>
      <c r="H48" s="102">
        <f t="shared" si="0"/>
        <v>120000</v>
      </c>
      <c r="I48" s="99"/>
      <c r="J48" s="99">
        <f t="shared" si="1"/>
        <v>0</v>
      </c>
      <c r="K48" s="100"/>
      <c r="L48" s="101">
        <f t="shared" si="2"/>
        <v>6000</v>
      </c>
      <c r="M48" s="3"/>
    </row>
    <row r="49" spans="1:13" ht="30.75" customHeight="1">
      <c r="A49" s="109" t="s">
        <v>63</v>
      </c>
      <c r="B49" s="96" t="s">
        <v>170</v>
      </c>
      <c r="C49" s="97">
        <v>2013</v>
      </c>
      <c r="D49" s="97" t="s">
        <v>8</v>
      </c>
      <c r="E49" s="97" t="s">
        <v>165</v>
      </c>
      <c r="F49" s="98">
        <v>200</v>
      </c>
      <c r="G49" s="102">
        <v>600</v>
      </c>
      <c r="H49" s="102">
        <f t="shared" si="0"/>
        <v>120000</v>
      </c>
      <c r="I49" s="99"/>
      <c r="J49" s="99">
        <f t="shared" si="1"/>
        <v>0</v>
      </c>
      <c r="K49" s="100"/>
      <c r="L49" s="101">
        <f t="shared" si="2"/>
        <v>6000</v>
      </c>
      <c r="M49" s="3"/>
    </row>
    <row r="50" spans="1:13" ht="30.75" customHeight="1">
      <c r="A50" s="109" t="s">
        <v>64</v>
      </c>
      <c r="B50" s="96" t="s">
        <v>170</v>
      </c>
      <c r="C50" s="97">
        <v>2013</v>
      </c>
      <c r="D50" s="97" t="s">
        <v>8</v>
      </c>
      <c r="E50" s="97" t="s">
        <v>165</v>
      </c>
      <c r="F50" s="98">
        <v>200</v>
      </c>
      <c r="G50" s="102">
        <v>600</v>
      </c>
      <c r="H50" s="102">
        <f t="shared" si="0"/>
        <v>120000</v>
      </c>
      <c r="I50" s="99"/>
      <c r="J50" s="99">
        <f t="shared" si="1"/>
        <v>0</v>
      </c>
      <c r="K50" s="100"/>
      <c r="L50" s="101">
        <f t="shared" si="2"/>
        <v>6000</v>
      </c>
      <c r="M50" s="3"/>
    </row>
    <row r="51" spans="1:13" ht="30.75" customHeight="1">
      <c r="A51" s="109" t="s">
        <v>65</v>
      </c>
      <c r="B51" s="96" t="s">
        <v>170</v>
      </c>
      <c r="C51" s="97">
        <v>2013</v>
      </c>
      <c r="D51" s="97" t="s">
        <v>8</v>
      </c>
      <c r="E51" s="97" t="s">
        <v>165</v>
      </c>
      <c r="F51" s="98">
        <v>200</v>
      </c>
      <c r="G51" s="102">
        <v>600</v>
      </c>
      <c r="H51" s="102">
        <f t="shared" si="0"/>
        <v>120000</v>
      </c>
      <c r="I51" s="99"/>
      <c r="J51" s="99">
        <f t="shared" si="1"/>
        <v>0</v>
      </c>
      <c r="K51" s="100"/>
      <c r="L51" s="101">
        <f t="shared" si="2"/>
        <v>6000</v>
      </c>
      <c r="M51" s="3"/>
    </row>
    <row r="52" spans="1:13" ht="30.75" customHeight="1">
      <c r="A52" s="109" t="s">
        <v>66</v>
      </c>
      <c r="B52" s="96" t="s">
        <v>170</v>
      </c>
      <c r="C52" s="97">
        <v>2013</v>
      </c>
      <c r="D52" s="97" t="s">
        <v>8</v>
      </c>
      <c r="E52" s="97" t="s">
        <v>165</v>
      </c>
      <c r="F52" s="98">
        <v>200</v>
      </c>
      <c r="G52" s="102">
        <v>600</v>
      </c>
      <c r="H52" s="102">
        <f t="shared" si="0"/>
        <v>120000</v>
      </c>
      <c r="I52" s="99"/>
      <c r="J52" s="99">
        <f t="shared" si="1"/>
        <v>0</v>
      </c>
      <c r="K52" s="100"/>
      <c r="L52" s="101">
        <f t="shared" si="2"/>
        <v>6000</v>
      </c>
      <c r="M52" s="3"/>
    </row>
    <row r="53" spans="1:13" ht="30.75" customHeight="1">
      <c r="A53" s="109" t="s">
        <v>67</v>
      </c>
      <c r="B53" s="96" t="s">
        <v>170</v>
      </c>
      <c r="C53" s="97">
        <v>2013</v>
      </c>
      <c r="D53" s="97" t="s">
        <v>8</v>
      </c>
      <c r="E53" s="97" t="s">
        <v>166</v>
      </c>
      <c r="F53" s="98">
        <v>200</v>
      </c>
      <c r="G53" s="102">
        <v>600</v>
      </c>
      <c r="H53" s="102">
        <f t="shared" si="0"/>
        <v>120000</v>
      </c>
      <c r="I53" s="99"/>
      <c r="J53" s="99">
        <f t="shared" si="1"/>
        <v>0</v>
      </c>
      <c r="K53" s="100"/>
      <c r="L53" s="101">
        <f t="shared" si="2"/>
        <v>6000</v>
      </c>
      <c r="M53" s="3"/>
    </row>
    <row r="54" spans="1:13" ht="30.75" customHeight="1">
      <c r="A54" s="109" t="s">
        <v>68</v>
      </c>
      <c r="B54" s="96" t="s">
        <v>170</v>
      </c>
      <c r="C54" s="97">
        <v>2013</v>
      </c>
      <c r="D54" s="97" t="s">
        <v>8</v>
      </c>
      <c r="E54" s="97" t="s">
        <v>166</v>
      </c>
      <c r="F54" s="98">
        <v>200</v>
      </c>
      <c r="G54" s="102">
        <v>600</v>
      </c>
      <c r="H54" s="102">
        <f t="shared" si="0"/>
        <v>120000</v>
      </c>
      <c r="I54" s="99"/>
      <c r="J54" s="99">
        <f t="shared" si="1"/>
        <v>0</v>
      </c>
      <c r="K54" s="100"/>
      <c r="L54" s="101">
        <f t="shared" si="2"/>
        <v>6000</v>
      </c>
      <c r="M54" s="3"/>
    </row>
    <row r="55" spans="1:13" ht="30.75" customHeight="1">
      <c r="A55" s="109" t="s">
        <v>69</v>
      </c>
      <c r="B55" s="96" t="s">
        <v>170</v>
      </c>
      <c r="C55" s="97">
        <v>2013</v>
      </c>
      <c r="D55" s="97" t="s">
        <v>8</v>
      </c>
      <c r="E55" s="97" t="s">
        <v>166</v>
      </c>
      <c r="F55" s="98">
        <v>200</v>
      </c>
      <c r="G55" s="102">
        <v>600</v>
      </c>
      <c r="H55" s="102">
        <f t="shared" si="0"/>
        <v>120000</v>
      </c>
      <c r="I55" s="99"/>
      <c r="J55" s="99">
        <f t="shared" si="1"/>
        <v>0</v>
      </c>
      <c r="K55" s="100"/>
      <c r="L55" s="101">
        <f t="shared" si="2"/>
        <v>6000</v>
      </c>
      <c r="M55" s="3"/>
    </row>
    <row r="56" spans="1:13" ht="30.75" customHeight="1">
      <c r="A56" s="109" t="s">
        <v>70</v>
      </c>
      <c r="B56" s="96" t="s">
        <v>170</v>
      </c>
      <c r="C56" s="97">
        <v>2013</v>
      </c>
      <c r="D56" s="97" t="s">
        <v>8</v>
      </c>
      <c r="E56" s="97" t="s">
        <v>166</v>
      </c>
      <c r="F56" s="98">
        <v>200</v>
      </c>
      <c r="G56" s="102">
        <v>600</v>
      </c>
      <c r="H56" s="102">
        <f t="shared" si="0"/>
        <v>120000</v>
      </c>
      <c r="I56" s="99"/>
      <c r="J56" s="99">
        <f t="shared" si="1"/>
        <v>0</v>
      </c>
      <c r="K56" s="100"/>
      <c r="L56" s="101">
        <f t="shared" si="2"/>
        <v>6000</v>
      </c>
      <c r="M56" s="3"/>
    </row>
    <row r="57" spans="1:13" ht="30.75" customHeight="1">
      <c r="A57" s="109" t="s">
        <v>71</v>
      </c>
      <c r="B57" s="96" t="s">
        <v>170</v>
      </c>
      <c r="C57" s="97">
        <v>2013</v>
      </c>
      <c r="D57" s="97" t="s">
        <v>8</v>
      </c>
      <c r="E57" s="97" t="s">
        <v>166</v>
      </c>
      <c r="F57" s="98">
        <v>200</v>
      </c>
      <c r="G57" s="102">
        <v>600</v>
      </c>
      <c r="H57" s="102">
        <f t="shared" si="0"/>
        <v>120000</v>
      </c>
      <c r="I57" s="99"/>
      <c r="J57" s="99">
        <f t="shared" si="1"/>
        <v>0</v>
      </c>
      <c r="K57" s="100"/>
      <c r="L57" s="101">
        <f t="shared" si="2"/>
        <v>6000</v>
      </c>
      <c r="M57" s="3"/>
    </row>
    <row r="58" spans="1:13" ht="30.75" customHeight="1">
      <c r="A58" s="157" t="s">
        <v>29</v>
      </c>
      <c r="B58" s="158"/>
      <c r="C58" s="158"/>
      <c r="D58" s="158"/>
      <c r="E58" s="159"/>
      <c r="F58" s="94">
        <f>SUM(F5:F57)</f>
        <v>10000</v>
      </c>
      <c r="G58" s="56"/>
      <c r="H58" s="104">
        <f>SUM(H5:H57)</f>
        <v>6000000</v>
      </c>
      <c r="I58" s="57">
        <f>SUM(I15:I57)</f>
        <v>0</v>
      </c>
      <c r="J58" s="57">
        <f>SUM(J15:J57)</f>
        <v>0</v>
      </c>
      <c r="K58" s="62"/>
      <c r="L58" s="57">
        <f>SUM(L5:L57)</f>
        <v>300000</v>
      </c>
      <c r="M58" s="3"/>
    </row>
    <row r="60" spans="1:13" ht="114.75" customHeight="1">
      <c r="E60" s="135" t="s">
        <v>0</v>
      </c>
      <c r="F60" s="135"/>
      <c r="G60" s="135"/>
      <c r="H60" s="135"/>
      <c r="I60" s="135"/>
      <c r="J60" s="135"/>
      <c r="K60" s="135"/>
      <c r="L60" s="135"/>
    </row>
    <row r="64" spans="1:13">
      <c r="F64" s="107"/>
    </row>
  </sheetData>
  <mergeCells count="15">
    <mergeCell ref="E60:L60"/>
    <mergeCell ref="K3:K4"/>
    <mergeCell ref="L3:L4"/>
    <mergeCell ref="M3:M4"/>
    <mergeCell ref="A58:E58"/>
    <mergeCell ref="A1:M1"/>
    <mergeCell ref="A2:M2"/>
    <mergeCell ref="A3:A4"/>
    <mergeCell ref="B3:B4"/>
    <mergeCell ref="C3:C4"/>
    <mergeCell ref="D3:D4"/>
    <mergeCell ref="E3:E4"/>
    <mergeCell ref="F3:F4"/>
    <mergeCell ref="G3:H3"/>
    <mergeCell ref="I3:J3"/>
  </mergeCells>
  <printOptions horizontalCentered="1"/>
  <pageMargins left="0.7" right="0.7" top="0.75" bottom="0.75" header="0.3" footer="0.3"/>
  <pageSetup paperSize="9" scale="70" fitToWidth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1"/>
  <sheetViews>
    <sheetView showGridLines="0" view="pageBreakPreview" zoomScale="60" workbookViewId="0">
      <selection activeCell="B13" sqref="B13"/>
    </sheetView>
  </sheetViews>
  <sheetFormatPr defaultRowHeight="12.75"/>
  <cols>
    <col min="1" max="1" width="8.7109375" style="2" customWidth="1"/>
    <col min="2" max="2" width="27.42578125" style="2" customWidth="1"/>
    <col min="3" max="3" width="15.42578125" style="110" customWidth="1"/>
    <col min="4" max="4" width="17" style="2" customWidth="1"/>
    <col min="5" max="5" width="23.28515625" style="2" customWidth="1"/>
    <col min="6" max="6" width="14.7109375" style="2" customWidth="1"/>
    <col min="7" max="7" width="14.42578125" style="2" customWidth="1"/>
    <col min="8" max="8" width="21.5703125" style="2" customWidth="1"/>
    <col min="9" max="9" width="8.85546875" style="2" hidden="1" customWidth="1"/>
    <col min="10" max="10" width="12.85546875" style="2" hidden="1" customWidth="1"/>
    <col min="11" max="11" width="18.5703125" style="2" hidden="1" customWidth="1"/>
    <col min="12" max="12" width="18.28515625" style="2" customWidth="1"/>
    <col min="13" max="13" width="3.42578125" style="2" hidden="1" customWidth="1"/>
    <col min="14" max="16384" width="9.140625" style="2"/>
  </cols>
  <sheetData>
    <row r="1" spans="1:20" ht="20.25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"/>
      <c r="O1" s="1"/>
      <c r="P1" s="1"/>
      <c r="Q1" s="1"/>
      <c r="R1" s="1"/>
      <c r="S1" s="1"/>
      <c r="T1" s="1"/>
    </row>
    <row r="2" spans="1:20" ht="26.25" customHeight="1">
      <c r="A2" s="169" t="s">
        <v>221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"/>
      <c r="O2" s="1"/>
      <c r="P2" s="1"/>
      <c r="Q2" s="1"/>
      <c r="R2" s="1"/>
      <c r="S2" s="1"/>
      <c r="T2" s="1"/>
    </row>
    <row r="3" spans="1:20" ht="15" customHeight="1">
      <c r="A3" s="170" t="s">
        <v>220</v>
      </c>
      <c r="B3" s="170" t="s">
        <v>2</v>
      </c>
      <c r="C3" s="170" t="s">
        <v>35</v>
      </c>
      <c r="D3" s="170" t="s">
        <v>38</v>
      </c>
      <c r="E3" s="170" t="s">
        <v>36</v>
      </c>
      <c r="F3" s="170" t="s">
        <v>37</v>
      </c>
      <c r="G3" s="163" t="s">
        <v>3</v>
      </c>
      <c r="H3" s="165"/>
      <c r="I3" s="172" t="s">
        <v>4</v>
      </c>
      <c r="J3" s="172"/>
      <c r="K3" s="170" t="s">
        <v>5</v>
      </c>
      <c r="L3" s="170" t="s">
        <v>31</v>
      </c>
      <c r="M3" s="172" t="s">
        <v>6</v>
      </c>
    </row>
    <row r="4" spans="1:20" ht="32.25" customHeight="1">
      <c r="A4" s="171"/>
      <c r="B4" s="171"/>
      <c r="C4" s="171"/>
      <c r="D4" s="171"/>
      <c r="E4" s="171"/>
      <c r="F4" s="171"/>
      <c r="G4" s="111" t="s">
        <v>32</v>
      </c>
      <c r="H4" s="111" t="s">
        <v>30</v>
      </c>
      <c r="I4" s="111" t="s">
        <v>33</v>
      </c>
      <c r="J4" s="111" t="s">
        <v>34</v>
      </c>
      <c r="K4" s="171"/>
      <c r="L4" s="171"/>
      <c r="M4" s="172"/>
    </row>
    <row r="5" spans="1:20" ht="30.75" customHeight="1">
      <c r="A5" s="111" t="s">
        <v>9</v>
      </c>
      <c r="B5" s="112" t="s">
        <v>170</v>
      </c>
      <c r="C5" s="113">
        <v>2013</v>
      </c>
      <c r="D5" s="113" t="s">
        <v>8</v>
      </c>
      <c r="E5" s="113" t="s">
        <v>210</v>
      </c>
      <c r="F5" s="114">
        <v>200</v>
      </c>
      <c r="G5" s="115">
        <v>600</v>
      </c>
      <c r="H5" s="115">
        <f t="shared" ref="H5:H56" si="0">SUM(F5*G5)</f>
        <v>120000</v>
      </c>
      <c r="I5" s="5"/>
      <c r="J5" s="5">
        <f>F5*I5</f>
        <v>0</v>
      </c>
      <c r="K5" s="116"/>
      <c r="L5" s="5">
        <f>H5/20</f>
        <v>6000</v>
      </c>
      <c r="M5" s="117"/>
    </row>
    <row r="6" spans="1:20" ht="30.75" customHeight="1">
      <c r="A6" s="111" t="s">
        <v>10</v>
      </c>
      <c r="B6" s="112" t="s">
        <v>170</v>
      </c>
      <c r="C6" s="113">
        <v>2013</v>
      </c>
      <c r="D6" s="113" t="s">
        <v>8</v>
      </c>
      <c r="E6" s="113" t="s">
        <v>210</v>
      </c>
      <c r="F6" s="114">
        <v>200</v>
      </c>
      <c r="G6" s="115">
        <v>600</v>
      </c>
      <c r="H6" s="115">
        <f t="shared" si="0"/>
        <v>120000</v>
      </c>
      <c r="I6" s="5"/>
      <c r="J6" s="5">
        <f t="shared" ref="J6:J56" si="1">F6*I6</f>
        <v>0</v>
      </c>
      <c r="K6" s="116"/>
      <c r="L6" s="5">
        <f t="shared" ref="L6:L56" si="2">H6/20</f>
        <v>6000</v>
      </c>
      <c r="M6" s="117"/>
    </row>
    <row r="7" spans="1:20" ht="30.75" customHeight="1">
      <c r="A7" s="111" t="s">
        <v>11</v>
      </c>
      <c r="B7" s="112" t="s">
        <v>170</v>
      </c>
      <c r="C7" s="113">
        <v>2013</v>
      </c>
      <c r="D7" s="113" t="s">
        <v>8</v>
      </c>
      <c r="E7" s="113" t="s">
        <v>210</v>
      </c>
      <c r="F7" s="114">
        <v>200</v>
      </c>
      <c r="G7" s="115">
        <v>600</v>
      </c>
      <c r="H7" s="115">
        <f t="shared" si="0"/>
        <v>120000</v>
      </c>
      <c r="I7" s="5"/>
      <c r="J7" s="5">
        <f t="shared" si="1"/>
        <v>0</v>
      </c>
      <c r="K7" s="116"/>
      <c r="L7" s="5">
        <f t="shared" si="2"/>
        <v>6000</v>
      </c>
      <c r="M7" s="117"/>
    </row>
    <row r="8" spans="1:20" ht="30.75" customHeight="1">
      <c r="A8" s="111" t="s">
        <v>12</v>
      </c>
      <c r="B8" s="112" t="s">
        <v>170</v>
      </c>
      <c r="C8" s="113">
        <v>2013</v>
      </c>
      <c r="D8" s="113" t="s">
        <v>8</v>
      </c>
      <c r="E8" s="113" t="s">
        <v>210</v>
      </c>
      <c r="F8" s="114">
        <v>200</v>
      </c>
      <c r="G8" s="115">
        <v>600</v>
      </c>
      <c r="H8" s="115">
        <f t="shared" si="0"/>
        <v>120000</v>
      </c>
      <c r="I8" s="5"/>
      <c r="J8" s="5">
        <f t="shared" si="1"/>
        <v>0</v>
      </c>
      <c r="K8" s="116"/>
      <c r="L8" s="5">
        <f t="shared" si="2"/>
        <v>6000</v>
      </c>
      <c r="M8" s="117"/>
    </row>
    <row r="9" spans="1:20" ht="30.75" customHeight="1">
      <c r="A9" s="111" t="s">
        <v>13</v>
      </c>
      <c r="B9" s="112" t="s">
        <v>170</v>
      </c>
      <c r="C9" s="113">
        <v>2013</v>
      </c>
      <c r="D9" s="113" t="s">
        <v>8</v>
      </c>
      <c r="E9" s="113" t="s">
        <v>210</v>
      </c>
      <c r="F9" s="114">
        <v>200</v>
      </c>
      <c r="G9" s="115">
        <v>600</v>
      </c>
      <c r="H9" s="115">
        <f t="shared" si="0"/>
        <v>120000</v>
      </c>
      <c r="I9" s="5"/>
      <c r="J9" s="5">
        <f t="shared" si="1"/>
        <v>0</v>
      </c>
      <c r="K9" s="116"/>
      <c r="L9" s="5">
        <f t="shared" si="2"/>
        <v>6000</v>
      </c>
      <c r="M9" s="117"/>
    </row>
    <row r="10" spans="1:20" ht="30.75" customHeight="1">
      <c r="A10" s="111" t="s">
        <v>14</v>
      </c>
      <c r="B10" s="112" t="s">
        <v>170</v>
      </c>
      <c r="C10" s="113">
        <v>2013</v>
      </c>
      <c r="D10" s="113" t="s">
        <v>8</v>
      </c>
      <c r="E10" s="113" t="s">
        <v>211</v>
      </c>
      <c r="F10" s="114">
        <v>200</v>
      </c>
      <c r="G10" s="115">
        <v>600</v>
      </c>
      <c r="H10" s="115">
        <f t="shared" si="0"/>
        <v>120000</v>
      </c>
      <c r="I10" s="5"/>
      <c r="J10" s="5">
        <f t="shared" si="1"/>
        <v>0</v>
      </c>
      <c r="K10" s="116"/>
      <c r="L10" s="5">
        <f t="shared" si="2"/>
        <v>6000</v>
      </c>
      <c r="M10" s="117"/>
    </row>
    <row r="11" spans="1:20" ht="30.75" customHeight="1">
      <c r="A11" s="111" t="s">
        <v>15</v>
      </c>
      <c r="B11" s="112" t="s">
        <v>170</v>
      </c>
      <c r="C11" s="113">
        <v>2013</v>
      </c>
      <c r="D11" s="113" t="s">
        <v>8</v>
      </c>
      <c r="E11" s="113" t="s">
        <v>211</v>
      </c>
      <c r="F11" s="114">
        <v>200</v>
      </c>
      <c r="G11" s="115">
        <v>600</v>
      </c>
      <c r="H11" s="115">
        <f t="shared" si="0"/>
        <v>120000</v>
      </c>
      <c r="I11" s="5"/>
      <c r="J11" s="5">
        <f t="shared" si="1"/>
        <v>0</v>
      </c>
      <c r="K11" s="116"/>
      <c r="L11" s="5">
        <f t="shared" si="2"/>
        <v>6000</v>
      </c>
      <c r="M11" s="117"/>
    </row>
    <row r="12" spans="1:20" ht="30.75" customHeight="1">
      <c r="A12" s="111" t="s">
        <v>16</v>
      </c>
      <c r="B12" s="112" t="s">
        <v>170</v>
      </c>
      <c r="C12" s="113">
        <v>2013</v>
      </c>
      <c r="D12" s="113" t="s">
        <v>8</v>
      </c>
      <c r="E12" s="113" t="s">
        <v>211</v>
      </c>
      <c r="F12" s="114">
        <v>200</v>
      </c>
      <c r="G12" s="115">
        <v>600</v>
      </c>
      <c r="H12" s="115">
        <f t="shared" si="0"/>
        <v>120000</v>
      </c>
      <c r="I12" s="5"/>
      <c r="J12" s="5">
        <f t="shared" si="1"/>
        <v>0</v>
      </c>
      <c r="K12" s="116"/>
      <c r="L12" s="5">
        <f t="shared" si="2"/>
        <v>6000</v>
      </c>
      <c r="M12" s="117"/>
    </row>
    <row r="13" spans="1:20" ht="30.75" customHeight="1">
      <c r="A13" s="111" t="s">
        <v>17</v>
      </c>
      <c r="B13" s="112" t="s">
        <v>170</v>
      </c>
      <c r="C13" s="113">
        <v>2013</v>
      </c>
      <c r="D13" s="113" t="s">
        <v>8</v>
      </c>
      <c r="E13" s="113" t="s">
        <v>211</v>
      </c>
      <c r="F13" s="114">
        <v>200</v>
      </c>
      <c r="G13" s="115">
        <v>600</v>
      </c>
      <c r="H13" s="115">
        <f t="shared" si="0"/>
        <v>120000</v>
      </c>
      <c r="I13" s="5"/>
      <c r="J13" s="5">
        <f t="shared" si="1"/>
        <v>0</v>
      </c>
      <c r="K13" s="116"/>
      <c r="L13" s="5">
        <f t="shared" si="2"/>
        <v>6000</v>
      </c>
      <c r="M13" s="117"/>
    </row>
    <row r="14" spans="1:20" ht="30.75" customHeight="1">
      <c r="A14" s="111" t="s">
        <v>18</v>
      </c>
      <c r="B14" s="112" t="s">
        <v>170</v>
      </c>
      <c r="C14" s="113">
        <v>2013</v>
      </c>
      <c r="D14" s="113" t="s">
        <v>8</v>
      </c>
      <c r="E14" s="113" t="s">
        <v>211</v>
      </c>
      <c r="F14" s="114">
        <v>200</v>
      </c>
      <c r="G14" s="115">
        <v>600</v>
      </c>
      <c r="H14" s="115">
        <f t="shared" si="0"/>
        <v>120000</v>
      </c>
      <c r="I14" s="5"/>
      <c r="J14" s="5">
        <f t="shared" si="1"/>
        <v>0</v>
      </c>
      <c r="K14" s="116"/>
      <c r="L14" s="5">
        <f t="shared" si="2"/>
        <v>6000</v>
      </c>
      <c r="M14" s="117"/>
    </row>
    <row r="15" spans="1:20" ht="30.75" customHeight="1">
      <c r="A15" s="111" t="s">
        <v>19</v>
      </c>
      <c r="B15" s="112" t="s">
        <v>170</v>
      </c>
      <c r="C15" s="113">
        <v>2013</v>
      </c>
      <c r="D15" s="113" t="s">
        <v>8</v>
      </c>
      <c r="E15" s="113" t="s">
        <v>212</v>
      </c>
      <c r="F15" s="114">
        <v>200</v>
      </c>
      <c r="G15" s="115">
        <v>600</v>
      </c>
      <c r="H15" s="115">
        <f t="shared" si="0"/>
        <v>120000</v>
      </c>
      <c r="I15" s="5"/>
      <c r="J15" s="5">
        <f t="shared" si="1"/>
        <v>0</v>
      </c>
      <c r="K15" s="116"/>
      <c r="L15" s="5">
        <f t="shared" si="2"/>
        <v>6000</v>
      </c>
      <c r="M15" s="117"/>
    </row>
    <row r="16" spans="1:20" ht="30.75" customHeight="1">
      <c r="A16" s="111" t="s">
        <v>20</v>
      </c>
      <c r="B16" s="112" t="s">
        <v>170</v>
      </c>
      <c r="C16" s="113">
        <v>2013</v>
      </c>
      <c r="D16" s="113" t="s">
        <v>8</v>
      </c>
      <c r="E16" s="113" t="s">
        <v>212</v>
      </c>
      <c r="F16" s="114">
        <v>200</v>
      </c>
      <c r="G16" s="115">
        <v>600</v>
      </c>
      <c r="H16" s="115">
        <f t="shared" si="0"/>
        <v>120000</v>
      </c>
      <c r="I16" s="5"/>
      <c r="J16" s="5">
        <f t="shared" si="1"/>
        <v>0</v>
      </c>
      <c r="K16" s="116"/>
      <c r="L16" s="5">
        <f t="shared" si="2"/>
        <v>6000</v>
      </c>
      <c r="M16" s="117"/>
    </row>
    <row r="17" spans="1:13" ht="30.75" customHeight="1">
      <c r="A17" s="111" t="s">
        <v>21</v>
      </c>
      <c r="B17" s="112" t="s">
        <v>170</v>
      </c>
      <c r="C17" s="113">
        <v>2013</v>
      </c>
      <c r="D17" s="113" t="s">
        <v>8</v>
      </c>
      <c r="E17" s="113" t="s">
        <v>212</v>
      </c>
      <c r="F17" s="114">
        <v>200</v>
      </c>
      <c r="G17" s="115">
        <v>600</v>
      </c>
      <c r="H17" s="115">
        <f t="shared" si="0"/>
        <v>120000</v>
      </c>
      <c r="I17" s="5"/>
      <c r="J17" s="5">
        <f t="shared" si="1"/>
        <v>0</v>
      </c>
      <c r="K17" s="116"/>
      <c r="L17" s="5">
        <f t="shared" si="2"/>
        <v>6000</v>
      </c>
      <c r="M17" s="117"/>
    </row>
    <row r="18" spans="1:13" ht="30.75" customHeight="1">
      <c r="A18" s="111" t="s">
        <v>22</v>
      </c>
      <c r="B18" s="112" t="s">
        <v>170</v>
      </c>
      <c r="C18" s="113">
        <v>2013</v>
      </c>
      <c r="D18" s="113" t="s">
        <v>8</v>
      </c>
      <c r="E18" s="113" t="s">
        <v>212</v>
      </c>
      <c r="F18" s="114">
        <v>200</v>
      </c>
      <c r="G18" s="115">
        <v>600</v>
      </c>
      <c r="H18" s="115">
        <f t="shared" si="0"/>
        <v>120000</v>
      </c>
      <c r="I18" s="5"/>
      <c r="J18" s="5">
        <f t="shared" si="1"/>
        <v>0</v>
      </c>
      <c r="K18" s="116"/>
      <c r="L18" s="5">
        <f t="shared" si="2"/>
        <v>6000</v>
      </c>
      <c r="M18" s="117"/>
    </row>
    <row r="19" spans="1:13" ht="30.75" customHeight="1">
      <c r="A19" s="111" t="s">
        <v>23</v>
      </c>
      <c r="B19" s="112" t="s">
        <v>170</v>
      </c>
      <c r="C19" s="113">
        <v>2013</v>
      </c>
      <c r="D19" s="113" t="s">
        <v>8</v>
      </c>
      <c r="E19" s="113" t="s">
        <v>212</v>
      </c>
      <c r="F19" s="114">
        <v>200</v>
      </c>
      <c r="G19" s="115">
        <v>600</v>
      </c>
      <c r="H19" s="115">
        <f t="shared" si="0"/>
        <v>120000</v>
      </c>
      <c r="I19" s="5"/>
      <c r="J19" s="5">
        <f t="shared" si="1"/>
        <v>0</v>
      </c>
      <c r="K19" s="116"/>
      <c r="L19" s="5">
        <f t="shared" si="2"/>
        <v>6000</v>
      </c>
      <c r="M19" s="117"/>
    </row>
    <row r="20" spans="1:13" ht="30.75" customHeight="1">
      <c r="A20" s="111" t="s">
        <v>24</v>
      </c>
      <c r="B20" s="112" t="s">
        <v>170</v>
      </c>
      <c r="C20" s="113">
        <v>2013</v>
      </c>
      <c r="D20" s="113" t="s">
        <v>8</v>
      </c>
      <c r="E20" s="113" t="s">
        <v>213</v>
      </c>
      <c r="F20" s="114">
        <v>200</v>
      </c>
      <c r="G20" s="115">
        <v>600</v>
      </c>
      <c r="H20" s="115">
        <f t="shared" si="0"/>
        <v>120000</v>
      </c>
      <c r="I20" s="5"/>
      <c r="J20" s="5">
        <f t="shared" si="1"/>
        <v>0</v>
      </c>
      <c r="K20" s="116"/>
      <c r="L20" s="5">
        <f t="shared" si="2"/>
        <v>6000</v>
      </c>
      <c r="M20" s="117"/>
    </row>
    <row r="21" spans="1:13" ht="30.75" customHeight="1">
      <c r="A21" s="111" t="s">
        <v>25</v>
      </c>
      <c r="B21" s="112" t="s">
        <v>170</v>
      </c>
      <c r="C21" s="113">
        <v>2013</v>
      </c>
      <c r="D21" s="113" t="s">
        <v>8</v>
      </c>
      <c r="E21" s="113" t="s">
        <v>213</v>
      </c>
      <c r="F21" s="114">
        <v>200</v>
      </c>
      <c r="G21" s="115">
        <v>600</v>
      </c>
      <c r="H21" s="115">
        <f t="shared" si="0"/>
        <v>120000</v>
      </c>
      <c r="I21" s="5"/>
      <c r="J21" s="5">
        <f t="shared" si="1"/>
        <v>0</v>
      </c>
      <c r="K21" s="116"/>
      <c r="L21" s="5">
        <f t="shared" si="2"/>
        <v>6000</v>
      </c>
      <c r="M21" s="117"/>
    </row>
    <row r="22" spans="1:13" ht="30.75" customHeight="1">
      <c r="A22" s="111" t="s">
        <v>26</v>
      </c>
      <c r="B22" s="112" t="s">
        <v>170</v>
      </c>
      <c r="C22" s="113">
        <v>2013</v>
      </c>
      <c r="D22" s="113" t="s">
        <v>8</v>
      </c>
      <c r="E22" s="113" t="s">
        <v>213</v>
      </c>
      <c r="F22" s="114">
        <v>200</v>
      </c>
      <c r="G22" s="115">
        <v>600</v>
      </c>
      <c r="H22" s="115">
        <f t="shared" si="0"/>
        <v>120000</v>
      </c>
      <c r="I22" s="5"/>
      <c r="J22" s="5">
        <f t="shared" si="1"/>
        <v>0</v>
      </c>
      <c r="K22" s="116"/>
      <c r="L22" s="5">
        <f t="shared" si="2"/>
        <v>6000</v>
      </c>
      <c r="M22" s="117"/>
    </row>
    <row r="23" spans="1:13" ht="30.75" customHeight="1">
      <c r="A23" s="111" t="s">
        <v>27</v>
      </c>
      <c r="B23" s="112" t="s">
        <v>170</v>
      </c>
      <c r="C23" s="113">
        <v>2013</v>
      </c>
      <c r="D23" s="113" t="s">
        <v>8</v>
      </c>
      <c r="E23" s="113" t="s">
        <v>213</v>
      </c>
      <c r="F23" s="114">
        <v>200</v>
      </c>
      <c r="G23" s="115">
        <v>600</v>
      </c>
      <c r="H23" s="115">
        <f t="shared" si="0"/>
        <v>120000</v>
      </c>
      <c r="I23" s="5"/>
      <c r="J23" s="5">
        <f t="shared" si="1"/>
        <v>0</v>
      </c>
      <c r="K23" s="116"/>
      <c r="L23" s="5">
        <f t="shared" si="2"/>
        <v>6000</v>
      </c>
      <c r="M23" s="117"/>
    </row>
    <row r="24" spans="1:13" ht="30.75" customHeight="1">
      <c r="A24" s="111" t="s">
        <v>28</v>
      </c>
      <c r="B24" s="112" t="s">
        <v>170</v>
      </c>
      <c r="C24" s="113">
        <v>2013</v>
      </c>
      <c r="D24" s="113" t="s">
        <v>8</v>
      </c>
      <c r="E24" s="113" t="s">
        <v>213</v>
      </c>
      <c r="F24" s="114">
        <v>200</v>
      </c>
      <c r="G24" s="115">
        <v>600</v>
      </c>
      <c r="H24" s="115">
        <f t="shared" si="0"/>
        <v>120000</v>
      </c>
      <c r="I24" s="5"/>
      <c r="J24" s="5">
        <f t="shared" si="1"/>
        <v>0</v>
      </c>
      <c r="K24" s="116"/>
      <c r="L24" s="5">
        <f t="shared" si="2"/>
        <v>6000</v>
      </c>
      <c r="M24" s="117"/>
    </row>
    <row r="25" spans="1:13" ht="30.75" customHeight="1">
      <c r="A25" s="111" t="s">
        <v>39</v>
      </c>
      <c r="B25" s="112" t="s">
        <v>170</v>
      </c>
      <c r="C25" s="113">
        <v>2013</v>
      </c>
      <c r="D25" s="113" t="s">
        <v>8</v>
      </c>
      <c r="E25" s="113" t="s">
        <v>214</v>
      </c>
      <c r="F25" s="114">
        <v>200</v>
      </c>
      <c r="G25" s="115">
        <v>600</v>
      </c>
      <c r="H25" s="115">
        <f t="shared" si="0"/>
        <v>120000</v>
      </c>
      <c r="I25" s="5"/>
      <c r="J25" s="5">
        <f t="shared" si="1"/>
        <v>0</v>
      </c>
      <c r="K25" s="116"/>
      <c r="L25" s="5">
        <f t="shared" si="2"/>
        <v>6000</v>
      </c>
      <c r="M25" s="117"/>
    </row>
    <row r="26" spans="1:13" ht="30.75" customHeight="1">
      <c r="A26" s="111" t="s">
        <v>40</v>
      </c>
      <c r="B26" s="112" t="s">
        <v>170</v>
      </c>
      <c r="C26" s="113">
        <v>2013</v>
      </c>
      <c r="D26" s="113" t="s">
        <v>8</v>
      </c>
      <c r="E26" s="113" t="s">
        <v>214</v>
      </c>
      <c r="F26" s="114">
        <v>200</v>
      </c>
      <c r="G26" s="115">
        <v>600</v>
      </c>
      <c r="H26" s="115">
        <f t="shared" si="0"/>
        <v>120000</v>
      </c>
      <c r="I26" s="5"/>
      <c r="J26" s="5">
        <f t="shared" si="1"/>
        <v>0</v>
      </c>
      <c r="K26" s="116"/>
      <c r="L26" s="5">
        <f t="shared" si="2"/>
        <v>6000</v>
      </c>
      <c r="M26" s="117"/>
    </row>
    <row r="27" spans="1:13" ht="30.75" customHeight="1">
      <c r="A27" s="111" t="s">
        <v>41</v>
      </c>
      <c r="B27" s="112" t="s">
        <v>170</v>
      </c>
      <c r="C27" s="113">
        <v>2013</v>
      </c>
      <c r="D27" s="113" t="s">
        <v>8</v>
      </c>
      <c r="E27" s="113" t="s">
        <v>214</v>
      </c>
      <c r="F27" s="114">
        <v>200</v>
      </c>
      <c r="G27" s="115">
        <v>600</v>
      </c>
      <c r="H27" s="115">
        <f t="shared" si="0"/>
        <v>120000</v>
      </c>
      <c r="I27" s="5"/>
      <c r="J27" s="5">
        <f t="shared" si="1"/>
        <v>0</v>
      </c>
      <c r="K27" s="116"/>
      <c r="L27" s="5">
        <f t="shared" si="2"/>
        <v>6000</v>
      </c>
      <c r="M27" s="117"/>
    </row>
    <row r="28" spans="1:13" ht="30.75" customHeight="1">
      <c r="A28" s="111" t="s">
        <v>42</v>
      </c>
      <c r="B28" s="112" t="s">
        <v>170</v>
      </c>
      <c r="C28" s="113">
        <v>2013</v>
      </c>
      <c r="D28" s="113" t="s">
        <v>8</v>
      </c>
      <c r="E28" s="113" t="s">
        <v>214</v>
      </c>
      <c r="F28" s="114">
        <v>200</v>
      </c>
      <c r="G28" s="115">
        <v>600</v>
      </c>
      <c r="H28" s="115">
        <f t="shared" si="0"/>
        <v>120000</v>
      </c>
      <c r="I28" s="5"/>
      <c r="J28" s="5">
        <f t="shared" si="1"/>
        <v>0</v>
      </c>
      <c r="K28" s="116"/>
      <c r="L28" s="5">
        <f t="shared" si="2"/>
        <v>6000</v>
      </c>
      <c r="M28" s="117"/>
    </row>
    <row r="29" spans="1:13" ht="30.75" customHeight="1">
      <c r="A29" s="111" t="s">
        <v>43</v>
      </c>
      <c r="B29" s="112" t="s">
        <v>170</v>
      </c>
      <c r="C29" s="113">
        <v>2013</v>
      </c>
      <c r="D29" s="113" t="s">
        <v>8</v>
      </c>
      <c r="E29" s="113" t="s">
        <v>214</v>
      </c>
      <c r="F29" s="114">
        <v>200</v>
      </c>
      <c r="G29" s="115">
        <v>600</v>
      </c>
      <c r="H29" s="115">
        <f t="shared" si="0"/>
        <v>120000</v>
      </c>
      <c r="I29" s="5"/>
      <c r="J29" s="5">
        <f t="shared" si="1"/>
        <v>0</v>
      </c>
      <c r="K29" s="116"/>
      <c r="L29" s="5">
        <f t="shared" si="2"/>
        <v>6000</v>
      </c>
      <c r="M29" s="117"/>
    </row>
    <row r="30" spans="1:13" ht="30.75" customHeight="1">
      <c r="A30" s="111" t="s">
        <v>44</v>
      </c>
      <c r="B30" s="112" t="s">
        <v>170</v>
      </c>
      <c r="C30" s="113">
        <v>2013</v>
      </c>
      <c r="D30" s="113" t="s">
        <v>219</v>
      </c>
      <c r="E30" s="113" t="s">
        <v>84</v>
      </c>
      <c r="F30" s="114">
        <v>200</v>
      </c>
      <c r="G30" s="115">
        <v>600</v>
      </c>
      <c r="H30" s="115">
        <f t="shared" si="0"/>
        <v>120000</v>
      </c>
      <c r="I30" s="5"/>
      <c r="J30" s="5">
        <f t="shared" si="1"/>
        <v>0</v>
      </c>
      <c r="K30" s="116"/>
      <c r="L30" s="5">
        <f t="shared" si="2"/>
        <v>6000</v>
      </c>
      <c r="M30" s="117"/>
    </row>
    <row r="31" spans="1:13" ht="30.75" customHeight="1">
      <c r="A31" s="111" t="s">
        <v>45</v>
      </c>
      <c r="B31" s="112" t="s">
        <v>170</v>
      </c>
      <c r="C31" s="113">
        <v>2013</v>
      </c>
      <c r="D31" s="113" t="s">
        <v>219</v>
      </c>
      <c r="E31" s="113" t="s">
        <v>84</v>
      </c>
      <c r="F31" s="114">
        <v>200</v>
      </c>
      <c r="G31" s="115">
        <v>600</v>
      </c>
      <c r="H31" s="115">
        <f t="shared" si="0"/>
        <v>120000</v>
      </c>
      <c r="I31" s="5"/>
      <c r="J31" s="5">
        <f t="shared" si="1"/>
        <v>0</v>
      </c>
      <c r="K31" s="116"/>
      <c r="L31" s="5">
        <f t="shared" si="2"/>
        <v>6000</v>
      </c>
      <c r="M31" s="117"/>
    </row>
    <row r="32" spans="1:13" ht="30.75" customHeight="1">
      <c r="A32" s="111" t="s">
        <v>46</v>
      </c>
      <c r="B32" s="112" t="s">
        <v>170</v>
      </c>
      <c r="C32" s="113">
        <v>2013</v>
      </c>
      <c r="D32" s="113" t="s">
        <v>219</v>
      </c>
      <c r="E32" s="113" t="s">
        <v>84</v>
      </c>
      <c r="F32" s="114">
        <v>200</v>
      </c>
      <c r="G32" s="115">
        <v>600</v>
      </c>
      <c r="H32" s="115">
        <f t="shared" si="0"/>
        <v>120000</v>
      </c>
      <c r="I32" s="5"/>
      <c r="J32" s="5">
        <f t="shared" si="1"/>
        <v>0</v>
      </c>
      <c r="K32" s="116"/>
      <c r="L32" s="5">
        <f t="shared" si="2"/>
        <v>6000</v>
      </c>
      <c r="M32" s="117"/>
    </row>
    <row r="33" spans="1:13" ht="30.75" customHeight="1">
      <c r="A33" s="111" t="s">
        <v>47</v>
      </c>
      <c r="B33" s="112" t="s">
        <v>170</v>
      </c>
      <c r="C33" s="113">
        <v>2013</v>
      </c>
      <c r="D33" s="113" t="s">
        <v>219</v>
      </c>
      <c r="E33" s="113" t="s">
        <v>84</v>
      </c>
      <c r="F33" s="114">
        <v>200</v>
      </c>
      <c r="G33" s="115">
        <v>600</v>
      </c>
      <c r="H33" s="115">
        <f t="shared" si="0"/>
        <v>120000</v>
      </c>
      <c r="I33" s="5"/>
      <c r="J33" s="5">
        <f t="shared" si="1"/>
        <v>0</v>
      </c>
      <c r="K33" s="116"/>
      <c r="L33" s="5">
        <f t="shared" si="2"/>
        <v>6000</v>
      </c>
      <c r="M33" s="117"/>
    </row>
    <row r="34" spans="1:13" ht="30.75" customHeight="1">
      <c r="A34" s="111" t="s">
        <v>48</v>
      </c>
      <c r="B34" s="112" t="s">
        <v>170</v>
      </c>
      <c r="C34" s="113">
        <v>2013</v>
      </c>
      <c r="D34" s="113" t="s">
        <v>219</v>
      </c>
      <c r="E34" s="113" t="s">
        <v>84</v>
      </c>
      <c r="F34" s="114">
        <v>200</v>
      </c>
      <c r="G34" s="115">
        <v>600</v>
      </c>
      <c r="H34" s="115">
        <f t="shared" si="0"/>
        <v>120000</v>
      </c>
      <c r="I34" s="5"/>
      <c r="J34" s="5">
        <f t="shared" si="1"/>
        <v>0</v>
      </c>
      <c r="K34" s="116"/>
      <c r="L34" s="5">
        <f t="shared" si="2"/>
        <v>6000</v>
      </c>
      <c r="M34" s="117"/>
    </row>
    <row r="35" spans="1:13" ht="30.75" customHeight="1">
      <c r="A35" s="111" t="s">
        <v>49</v>
      </c>
      <c r="B35" s="112" t="s">
        <v>170</v>
      </c>
      <c r="C35" s="113">
        <v>2013</v>
      </c>
      <c r="D35" s="113" t="s">
        <v>219</v>
      </c>
      <c r="E35" s="113" t="s">
        <v>85</v>
      </c>
      <c r="F35" s="114">
        <v>200</v>
      </c>
      <c r="G35" s="115">
        <v>600</v>
      </c>
      <c r="H35" s="115">
        <f t="shared" si="0"/>
        <v>120000</v>
      </c>
      <c r="I35" s="5"/>
      <c r="J35" s="5">
        <f t="shared" si="1"/>
        <v>0</v>
      </c>
      <c r="K35" s="116"/>
      <c r="L35" s="5">
        <f t="shared" si="2"/>
        <v>6000</v>
      </c>
      <c r="M35" s="117"/>
    </row>
    <row r="36" spans="1:13" ht="30.75" customHeight="1">
      <c r="A36" s="111" t="s">
        <v>50</v>
      </c>
      <c r="B36" s="112" t="s">
        <v>170</v>
      </c>
      <c r="C36" s="113">
        <v>2013</v>
      </c>
      <c r="D36" s="113" t="s">
        <v>219</v>
      </c>
      <c r="E36" s="113" t="s">
        <v>85</v>
      </c>
      <c r="F36" s="114">
        <v>200</v>
      </c>
      <c r="G36" s="115">
        <v>600</v>
      </c>
      <c r="H36" s="115">
        <f t="shared" si="0"/>
        <v>120000</v>
      </c>
      <c r="I36" s="5"/>
      <c r="J36" s="5">
        <f t="shared" si="1"/>
        <v>0</v>
      </c>
      <c r="K36" s="116"/>
      <c r="L36" s="5">
        <f t="shared" si="2"/>
        <v>6000</v>
      </c>
      <c r="M36" s="117"/>
    </row>
    <row r="37" spans="1:13" ht="30.75" customHeight="1">
      <c r="A37" s="111" t="s">
        <v>51</v>
      </c>
      <c r="B37" s="112" t="s">
        <v>170</v>
      </c>
      <c r="C37" s="113">
        <v>2013</v>
      </c>
      <c r="D37" s="113" t="s">
        <v>219</v>
      </c>
      <c r="E37" s="113" t="s">
        <v>85</v>
      </c>
      <c r="F37" s="114">
        <v>200</v>
      </c>
      <c r="G37" s="115">
        <v>600</v>
      </c>
      <c r="H37" s="115">
        <f t="shared" si="0"/>
        <v>120000</v>
      </c>
      <c r="I37" s="5"/>
      <c r="J37" s="5">
        <f t="shared" si="1"/>
        <v>0</v>
      </c>
      <c r="K37" s="116"/>
      <c r="L37" s="5">
        <f t="shared" si="2"/>
        <v>6000</v>
      </c>
      <c r="M37" s="117"/>
    </row>
    <row r="38" spans="1:13" ht="30.75" customHeight="1">
      <c r="A38" s="111" t="s">
        <v>52</v>
      </c>
      <c r="B38" s="112" t="s">
        <v>170</v>
      </c>
      <c r="C38" s="113">
        <v>2013</v>
      </c>
      <c r="D38" s="113" t="s">
        <v>219</v>
      </c>
      <c r="E38" s="113" t="s">
        <v>85</v>
      </c>
      <c r="F38" s="114">
        <v>200</v>
      </c>
      <c r="G38" s="115">
        <v>600</v>
      </c>
      <c r="H38" s="115">
        <f t="shared" si="0"/>
        <v>120000</v>
      </c>
      <c r="I38" s="5"/>
      <c r="J38" s="5">
        <f t="shared" si="1"/>
        <v>0</v>
      </c>
      <c r="K38" s="116"/>
      <c r="L38" s="5">
        <f t="shared" si="2"/>
        <v>6000</v>
      </c>
      <c r="M38" s="117"/>
    </row>
    <row r="39" spans="1:13" ht="30.75" customHeight="1">
      <c r="A39" s="111" t="s">
        <v>53</v>
      </c>
      <c r="B39" s="112" t="s">
        <v>170</v>
      </c>
      <c r="C39" s="113">
        <v>2013</v>
      </c>
      <c r="D39" s="113" t="s">
        <v>219</v>
      </c>
      <c r="E39" s="113" t="s">
        <v>85</v>
      </c>
      <c r="F39" s="114">
        <v>200</v>
      </c>
      <c r="G39" s="115">
        <v>600</v>
      </c>
      <c r="H39" s="115">
        <f t="shared" si="0"/>
        <v>120000</v>
      </c>
      <c r="I39" s="5"/>
      <c r="J39" s="5">
        <f t="shared" si="1"/>
        <v>0</v>
      </c>
      <c r="K39" s="116"/>
      <c r="L39" s="5">
        <f t="shared" si="2"/>
        <v>6000</v>
      </c>
      <c r="M39" s="117"/>
    </row>
    <row r="40" spans="1:13" ht="30.75" customHeight="1">
      <c r="A40" s="111" t="s">
        <v>54</v>
      </c>
      <c r="B40" s="112" t="s">
        <v>170</v>
      </c>
      <c r="C40" s="113">
        <v>2013</v>
      </c>
      <c r="D40" s="113" t="s">
        <v>219</v>
      </c>
      <c r="E40" s="113" t="s">
        <v>86</v>
      </c>
      <c r="F40" s="114">
        <v>200</v>
      </c>
      <c r="G40" s="115">
        <v>600</v>
      </c>
      <c r="H40" s="115">
        <f t="shared" si="0"/>
        <v>120000</v>
      </c>
      <c r="I40" s="5"/>
      <c r="J40" s="5">
        <f t="shared" si="1"/>
        <v>0</v>
      </c>
      <c r="K40" s="116"/>
      <c r="L40" s="5">
        <f t="shared" si="2"/>
        <v>6000</v>
      </c>
      <c r="M40" s="117"/>
    </row>
    <row r="41" spans="1:13" ht="30.75" customHeight="1">
      <c r="A41" s="111" t="s">
        <v>55</v>
      </c>
      <c r="B41" s="112" t="s">
        <v>170</v>
      </c>
      <c r="C41" s="113">
        <v>2013</v>
      </c>
      <c r="D41" s="113" t="s">
        <v>219</v>
      </c>
      <c r="E41" s="113" t="s">
        <v>86</v>
      </c>
      <c r="F41" s="114">
        <v>200</v>
      </c>
      <c r="G41" s="115">
        <v>600</v>
      </c>
      <c r="H41" s="115">
        <f t="shared" si="0"/>
        <v>120000</v>
      </c>
      <c r="I41" s="5"/>
      <c r="J41" s="5">
        <f t="shared" si="1"/>
        <v>0</v>
      </c>
      <c r="K41" s="116"/>
      <c r="L41" s="5">
        <f t="shared" si="2"/>
        <v>6000</v>
      </c>
      <c r="M41" s="117"/>
    </row>
    <row r="42" spans="1:13" ht="30.75" customHeight="1">
      <c r="A42" s="111" t="s">
        <v>56</v>
      </c>
      <c r="B42" s="112" t="s">
        <v>170</v>
      </c>
      <c r="C42" s="113">
        <v>2013</v>
      </c>
      <c r="D42" s="113" t="s">
        <v>219</v>
      </c>
      <c r="E42" s="113" t="s">
        <v>86</v>
      </c>
      <c r="F42" s="114">
        <v>200</v>
      </c>
      <c r="G42" s="115">
        <v>600</v>
      </c>
      <c r="H42" s="115">
        <f t="shared" si="0"/>
        <v>120000</v>
      </c>
      <c r="I42" s="5"/>
      <c r="J42" s="5">
        <f t="shared" si="1"/>
        <v>0</v>
      </c>
      <c r="K42" s="116"/>
      <c r="L42" s="5">
        <f t="shared" si="2"/>
        <v>6000</v>
      </c>
      <c r="M42" s="117"/>
    </row>
    <row r="43" spans="1:13" ht="30.75" customHeight="1">
      <c r="A43" s="111" t="s">
        <v>57</v>
      </c>
      <c r="B43" s="112" t="s">
        <v>170</v>
      </c>
      <c r="C43" s="113">
        <v>2013</v>
      </c>
      <c r="D43" s="113" t="s">
        <v>219</v>
      </c>
      <c r="E43" s="113" t="s">
        <v>86</v>
      </c>
      <c r="F43" s="114">
        <v>200</v>
      </c>
      <c r="G43" s="115">
        <v>600</v>
      </c>
      <c r="H43" s="115">
        <f t="shared" si="0"/>
        <v>120000</v>
      </c>
      <c r="I43" s="5"/>
      <c r="J43" s="5">
        <f t="shared" si="1"/>
        <v>0</v>
      </c>
      <c r="K43" s="116"/>
      <c r="L43" s="5">
        <f t="shared" si="2"/>
        <v>6000</v>
      </c>
      <c r="M43" s="117"/>
    </row>
    <row r="44" spans="1:13" ht="30.75" customHeight="1">
      <c r="A44" s="111" t="s">
        <v>58</v>
      </c>
      <c r="B44" s="112" t="s">
        <v>170</v>
      </c>
      <c r="C44" s="113">
        <v>2013</v>
      </c>
      <c r="D44" s="113" t="s">
        <v>219</v>
      </c>
      <c r="E44" s="113" t="s">
        <v>86</v>
      </c>
      <c r="F44" s="114">
        <v>200</v>
      </c>
      <c r="G44" s="115">
        <v>600</v>
      </c>
      <c r="H44" s="115">
        <f t="shared" si="0"/>
        <v>120000</v>
      </c>
      <c r="I44" s="5"/>
      <c r="J44" s="5">
        <f t="shared" si="1"/>
        <v>0</v>
      </c>
      <c r="K44" s="116"/>
      <c r="L44" s="5">
        <f t="shared" si="2"/>
        <v>6000</v>
      </c>
      <c r="M44" s="117"/>
    </row>
    <row r="45" spans="1:13" ht="30.75" customHeight="1">
      <c r="A45" s="111" t="s">
        <v>59</v>
      </c>
      <c r="B45" s="112" t="s">
        <v>170</v>
      </c>
      <c r="C45" s="113">
        <v>2013</v>
      </c>
      <c r="D45" s="113" t="s">
        <v>219</v>
      </c>
      <c r="E45" s="113" t="s">
        <v>87</v>
      </c>
      <c r="F45" s="114">
        <v>200</v>
      </c>
      <c r="G45" s="115">
        <v>600</v>
      </c>
      <c r="H45" s="115">
        <f t="shared" si="0"/>
        <v>120000</v>
      </c>
      <c r="I45" s="5"/>
      <c r="J45" s="5">
        <f t="shared" si="1"/>
        <v>0</v>
      </c>
      <c r="K45" s="116"/>
      <c r="L45" s="5">
        <f t="shared" si="2"/>
        <v>6000</v>
      </c>
      <c r="M45" s="117"/>
    </row>
    <row r="46" spans="1:13" ht="30.75" customHeight="1">
      <c r="A46" s="111" t="s">
        <v>60</v>
      </c>
      <c r="B46" s="112" t="s">
        <v>170</v>
      </c>
      <c r="C46" s="113">
        <v>2013</v>
      </c>
      <c r="D46" s="113" t="s">
        <v>219</v>
      </c>
      <c r="E46" s="113" t="s">
        <v>87</v>
      </c>
      <c r="F46" s="114">
        <v>200</v>
      </c>
      <c r="G46" s="115">
        <v>600</v>
      </c>
      <c r="H46" s="115">
        <f t="shared" si="0"/>
        <v>120000</v>
      </c>
      <c r="I46" s="5"/>
      <c r="J46" s="5">
        <f t="shared" si="1"/>
        <v>0</v>
      </c>
      <c r="K46" s="116"/>
      <c r="L46" s="5">
        <f t="shared" si="2"/>
        <v>6000</v>
      </c>
      <c r="M46" s="117"/>
    </row>
    <row r="47" spans="1:13" ht="30.75" customHeight="1">
      <c r="A47" s="111" t="s">
        <v>61</v>
      </c>
      <c r="B47" s="112" t="s">
        <v>170</v>
      </c>
      <c r="C47" s="113">
        <v>2013</v>
      </c>
      <c r="D47" s="113" t="s">
        <v>219</v>
      </c>
      <c r="E47" s="113" t="s">
        <v>87</v>
      </c>
      <c r="F47" s="114">
        <v>200</v>
      </c>
      <c r="G47" s="115">
        <v>600</v>
      </c>
      <c r="H47" s="115">
        <f t="shared" si="0"/>
        <v>120000</v>
      </c>
      <c r="I47" s="5"/>
      <c r="J47" s="5">
        <f t="shared" si="1"/>
        <v>0</v>
      </c>
      <c r="K47" s="116"/>
      <c r="L47" s="5">
        <f t="shared" si="2"/>
        <v>6000</v>
      </c>
      <c r="M47" s="117"/>
    </row>
    <row r="48" spans="1:13" ht="30.75" customHeight="1">
      <c r="A48" s="111" t="s">
        <v>62</v>
      </c>
      <c r="B48" s="112" t="s">
        <v>170</v>
      </c>
      <c r="C48" s="113">
        <v>2013</v>
      </c>
      <c r="D48" s="113" t="s">
        <v>219</v>
      </c>
      <c r="E48" s="113" t="s">
        <v>87</v>
      </c>
      <c r="F48" s="114">
        <v>200</v>
      </c>
      <c r="G48" s="115">
        <v>600</v>
      </c>
      <c r="H48" s="115">
        <f t="shared" si="0"/>
        <v>120000</v>
      </c>
      <c r="I48" s="5"/>
      <c r="J48" s="5">
        <f t="shared" si="1"/>
        <v>0</v>
      </c>
      <c r="K48" s="116"/>
      <c r="L48" s="5">
        <f t="shared" si="2"/>
        <v>6000</v>
      </c>
      <c r="M48" s="117"/>
    </row>
    <row r="49" spans="1:13" ht="30.75" customHeight="1">
      <c r="A49" s="111" t="s">
        <v>63</v>
      </c>
      <c r="B49" s="112" t="s">
        <v>170</v>
      </c>
      <c r="C49" s="113">
        <v>2013</v>
      </c>
      <c r="D49" s="113" t="s">
        <v>219</v>
      </c>
      <c r="E49" s="113" t="s">
        <v>87</v>
      </c>
      <c r="F49" s="114">
        <v>200</v>
      </c>
      <c r="G49" s="115">
        <v>600</v>
      </c>
      <c r="H49" s="115">
        <f t="shared" si="0"/>
        <v>120000</v>
      </c>
      <c r="I49" s="5"/>
      <c r="J49" s="5">
        <f t="shared" si="1"/>
        <v>0</v>
      </c>
      <c r="K49" s="116"/>
      <c r="L49" s="5">
        <f t="shared" si="2"/>
        <v>6000</v>
      </c>
      <c r="M49" s="117"/>
    </row>
    <row r="50" spans="1:13" ht="30.75" customHeight="1">
      <c r="A50" s="111" t="s">
        <v>64</v>
      </c>
      <c r="B50" s="112" t="s">
        <v>170</v>
      </c>
      <c r="C50" s="113">
        <v>2013</v>
      </c>
      <c r="D50" s="113" t="s">
        <v>219</v>
      </c>
      <c r="E50" s="113" t="s">
        <v>215</v>
      </c>
      <c r="F50" s="114">
        <v>200</v>
      </c>
      <c r="G50" s="115">
        <v>600</v>
      </c>
      <c r="H50" s="115">
        <f t="shared" si="0"/>
        <v>120000</v>
      </c>
      <c r="I50" s="5"/>
      <c r="J50" s="5">
        <f t="shared" si="1"/>
        <v>0</v>
      </c>
      <c r="K50" s="116"/>
      <c r="L50" s="5">
        <f t="shared" si="2"/>
        <v>6000</v>
      </c>
      <c r="M50" s="117"/>
    </row>
    <row r="51" spans="1:13" ht="30.75" customHeight="1">
      <c r="A51" s="111" t="s">
        <v>65</v>
      </c>
      <c r="B51" s="112" t="s">
        <v>170</v>
      </c>
      <c r="C51" s="113">
        <v>2013</v>
      </c>
      <c r="D51" s="113" t="s">
        <v>219</v>
      </c>
      <c r="E51" s="113" t="s">
        <v>215</v>
      </c>
      <c r="F51" s="114">
        <v>200</v>
      </c>
      <c r="G51" s="115">
        <v>600</v>
      </c>
      <c r="H51" s="115">
        <f t="shared" si="0"/>
        <v>120000</v>
      </c>
      <c r="I51" s="5"/>
      <c r="J51" s="5">
        <f t="shared" si="1"/>
        <v>0</v>
      </c>
      <c r="K51" s="116"/>
      <c r="L51" s="5">
        <f t="shared" si="2"/>
        <v>6000</v>
      </c>
      <c r="M51" s="117"/>
    </row>
    <row r="52" spans="1:13" ht="30.75" customHeight="1">
      <c r="A52" s="111" t="s">
        <v>66</v>
      </c>
      <c r="B52" s="112" t="s">
        <v>170</v>
      </c>
      <c r="C52" s="113">
        <v>2013</v>
      </c>
      <c r="D52" s="113" t="s">
        <v>219</v>
      </c>
      <c r="E52" s="113" t="s">
        <v>215</v>
      </c>
      <c r="F52" s="114">
        <v>200</v>
      </c>
      <c r="G52" s="115">
        <v>600</v>
      </c>
      <c r="H52" s="115">
        <f t="shared" si="0"/>
        <v>120000</v>
      </c>
      <c r="I52" s="5"/>
      <c r="J52" s="5">
        <f t="shared" si="1"/>
        <v>0</v>
      </c>
      <c r="K52" s="116"/>
      <c r="L52" s="5">
        <f t="shared" si="2"/>
        <v>6000</v>
      </c>
      <c r="M52" s="117"/>
    </row>
    <row r="53" spans="1:13" ht="30.75" customHeight="1">
      <c r="A53" s="111" t="s">
        <v>67</v>
      </c>
      <c r="B53" s="112" t="s">
        <v>170</v>
      </c>
      <c r="C53" s="113">
        <v>2013</v>
      </c>
      <c r="D53" s="113" t="s">
        <v>219</v>
      </c>
      <c r="E53" s="113" t="s">
        <v>215</v>
      </c>
      <c r="F53" s="114">
        <v>200</v>
      </c>
      <c r="G53" s="115">
        <v>600</v>
      </c>
      <c r="H53" s="115">
        <f t="shared" si="0"/>
        <v>120000</v>
      </c>
      <c r="I53" s="5"/>
      <c r="J53" s="5">
        <f t="shared" si="1"/>
        <v>0</v>
      </c>
      <c r="K53" s="116"/>
      <c r="L53" s="5">
        <f t="shared" si="2"/>
        <v>6000</v>
      </c>
      <c r="M53" s="117"/>
    </row>
    <row r="54" spans="1:13" ht="30.75" customHeight="1">
      <c r="A54" s="111" t="s">
        <v>68</v>
      </c>
      <c r="B54" s="112" t="s">
        <v>170</v>
      </c>
      <c r="C54" s="113">
        <v>2013</v>
      </c>
      <c r="D54" s="113" t="s">
        <v>219</v>
      </c>
      <c r="E54" s="113" t="s">
        <v>215</v>
      </c>
      <c r="F54" s="114">
        <v>200</v>
      </c>
      <c r="G54" s="115">
        <v>600</v>
      </c>
      <c r="H54" s="115">
        <f t="shared" si="0"/>
        <v>120000</v>
      </c>
      <c r="I54" s="5"/>
      <c r="J54" s="5">
        <f t="shared" si="1"/>
        <v>0</v>
      </c>
      <c r="K54" s="116"/>
      <c r="L54" s="5">
        <f t="shared" si="2"/>
        <v>6000</v>
      </c>
      <c r="M54" s="117"/>
    </row>
    <row r="55" spans="1:13" ht="30.75" customHeight="1">
      <c r="A55" s="111" t="s">
        <v>69</v>
      </c>
      <c r="B55" s="112" t="s">
        <v>170</v>
      </c>
      <c r="C55" s="113">
        <v>2013</v>
      </c>
      <c r="D55" s="113" t="s">
        <v>219</v>
      </c>
      <c r="E55" s="113" t="s">
        <v>215</v>
      </c>
      <c r="F55" s="114">
        <v>200</v>
      </c>
      <c r="G55" s="115">
        <v>600</v>
      </c>
      <c r="H55" s="115">
        <f t="shared" si="0"/>
        <v>120000</v>
      </c>
      <c r="I55" s="5"/>
      <c r="J55" s="5">
        <f t="shared" si="1"/>
        <v>0</v>
      </c>
      <c r="K55" s="116"/>
      <c r="L55" s="5">
        <f t="shared" si="2"/>
        <v>6000</v>
      </c>
      <c r="M55" s="117"/>
    </row>
    <row r="56" spans="1:13" ht="30.75" customHeight="1">
      <c r="A56" s="111" t="s">
        <v>70</v>
      </c>
      <c r="B56" s="112" t="s">
        <v>170</v>
      </c>
      <c r="C56" s="113">
        <v>2013</v>
      </c>
      <c r="D56" s="113" t="s">
        <v>219</v>
      </c>
      <c r="E56" s="113" t="s">
        <v>215</v>
      </c>
      <c r="F56" s="114">
        <v>200</v>
      </c>
      <c r="G56" s="115">
        <v>600</v>
      </c>
      <c r="H56" s="115">
        <f t="shared" si="0"/>
        <v>120000</v>
      </c>
      <c r="I56" s="5"/>
      <c r="J56" s="5">
        <f t="shared" si="1"/>
        <v>0</v>
      </c>
      <c r="K56" s="116"/>
      <c r="L56" s="5">
        <f t="shared" si="2"/>
        <v>6000</v>
      </c>
      <c r="M56" s="117"/>
    </row>
    <row r="57" spans="1:13" ht="30.75" customHeight="1">
      <c r="A57" s="111" t="s">
        <v>71</v>
      </c>
      <c r="B57" s="112" t="s">
        <v>170</v>
      </c>
      <c r="C57" s="113">
        <v>2013</v>
      </c>
      <c r="D57" s="113" t="s">
        <v>219</v>
      </c>
      <c r="E57" s="113" t="s">
        <v>215</v>
      </c>
      <c r="F57" s="114">
        <v>200</v>
      </c>
      <c r="G57" s="115">
        <v>600</v>
      </c>
      <c r="H57" s="115">
        <f t="shared" ref="H57:H104" si="3">SUM(F57*G57)</f>
        <v>120000</v>
      </c>
      <c r="I57" s="5"/>
      <c r="J57" s="5">
        <f t="shared" ref="J57:J104" si="4">F57*I57</f>
        <v>0</v>
      </c>
      <c r="K57" s="116"/>
      <c r="L57" s="5">
        <f t="shared" ref="L57:L104" si="5">H57/20</f>
        <v>6000</v>
      </c>
      <c r="M57" s="117"/>
    </row>
    <row r="58" spans="1:13" ht="30.75" customHeight="1">
      <c r="A58" s="111" t="s">
        <v>72</v>
      </c>
      <c r="B58" s="112" t="s">
        <v>170</v>
      </c>
      <c r="C58" s="113">
        <v>2013</v>
      </c>
      <c r="D58" s="113" t="s">
        <v>219</v>
      </c>
      <c r="E58" s="113" t="s">
        <v>215</v>
      </c>
      <c r="F58" s="114">
        <v>200</v>
      </c>
      <c r="G58" s="115">
        <v>600</v>
      </c>
      <c r="H58" s="115">
        <f t="shared" si="3"/>
        <v>120000</v>
      </c>
      <c r="I58" s="5"/>
      <c r="J58" s="5">
        <f t="shared" si="4"/>
        <v>0</v>
      </c>
      <c r="K58" s="116"/>
      <c r="L58" s="5">
        <f t="shared" si="5"/>
        <v>6000</v>
      </c>
      <c r="M58" s="117"/>
    </row>
    <row r="59" spans="1:13" ht="30.75" customHeight="1">
      <c r="A59" s="111" t="s">
        <v>102</v>
      </c>
      <c r="B59" s="112" t="s">
        <v>170</v>
      </c>
      <c r="C59" s="113">
        <v>2013</v>
      </c>
      <c r="D59" s="113" t="s">
        <v>219</v>
      </c>
      <c r="E59" s="113" t="s">
        <v>215</v>
      </c>
      <c r="F59" s="114">
        <v>200</v>
      </c>
      <c r="G59" s="115">
        <v>600</v>
      </c>
      <c r="H59" s="115">
        <f t="shared" si="3"/>
        <v>120000</v>
      </c>
      <c r="I59" s="5"/>
      <c r="J59" s="5">
        <f t="shared" si="4"/>
        <v>0</v>
      </c>
      <c r="K59" s="116"/>
      <c r="L59" s="5">
        <f t="shared" si="5"/>
        <v>6000</v>
      </c>
      <c r="M59" s="117"/>
    </row>
    <row r="60" spans="1:13" ht="30.75" customHeight="1">
      <c r="A60" s="111" t="s">
        <v>103</v>
      </c>
      <c r="B60" s="112" t="s">
        <v>170</v>
      </c>
      <c r="C60" s="113">
        <v>2013</v>
      </c>
      <c r="D60" s="113" t="s">
        <v>219</v>
      </c>
      <c r="E60" s="113" t="s">
        <v>215</v>
      </c>
      <c r="F60" s="114">
        <v>200</v>
      </c>
      <c r="G60" s="115">
        <v>600</v>
      </c>
      <c r="H60" s="115">
        <f t="shared" si="3"/>
        <v>120000</v>
      </c>
      <c r="I60" s="5"/>
      <c r="J60" s="5">
        <f t="shared" si="4"/>
        <v>0</v>
      </c>
      <c r="K60" s="116"/>
      <c r="L60" s="5">
        <f t="shared" si="5"/>
        <v>6000</v>
      </c>
      <c r="M60" s="117"/>
    </row>
    <row r="61" spans="1:13" ht="30.75" customHeight="1">
      <c r="A61" s="111" t="s">
        <v>104</v>
      </c>
      <c r="B61" s="112" t="s">
        <v>170</v>
      </c>
      <c r="C61" s="113">
        <v>2013</v>
      </c>
      <c r="D61" s="113" t="s">
        <v>219</v>
      </c>
      <c r="E61" s="113" t="s">
        <v>215</v>
      </c>
      <c r="F61" s="114">
        <v>200</v>
      </c>
      <c r="G61" s="115">
        <v>600</v>
      </c>
      <c r="H61" s="115">
        <f t="shared" si="3"/>
        <v>120000</v>
      </c>
      <c r="I61" s="5"/>
      <c r="J61" s="5">
        <f t="shared" si="4"/>
        <v>0</v>
      </c>
      <c r="K61" s="116"/>
      <c r="L61" s="5">
        <f t="shared" si="5"/>
        <v>6000</v>
      </c>
      <c r="M61" s="117"/>
    </row>
    <row r="62" spans="1:13" ht="30.75" customHeight="1">
      <c r="A62" s="111" t="s">
        <v>105</v>
      </c>
      <c r="B62" s="112" t="s">
        <v>170</v>
      </c>
      <c r="C62" s="113">
        <v>2013</v>
      </c>
      <c r="D62" s="113" t="s">
        <v>219</v>
      </c>
      <c r="E62" s="113" t="s">
        <v>215</v>
      </c>
      <c r="F62" s="114">
        <v>200</v>
      </c>
      <c r="G62" s="115">
        <v>600</v>
      </c>
      <c r="H62" s="115">
        <f t="shared" si="3"/>
        <v>120000</v>
      </c>
      <c r="I62" s="5"/>
      <c r="J62" s="5">
        <f t="shared" si="4"/>
        <v>0</v>
      </c>
      <c r="K62" s="116"/>
      <c r="L62" s="5">
        <f t="shared" si="5"/>
        <v>6000</v>
      </c>
      <c r="M62" s="117"/>
    </row>
    <row r="63" spans="1:13" ht="30.75" customHeight="1">
      <c r="A63" s="111" t="s">
        <v>106</v>
      </c>
      <c r="B63" s="112" t="s">
        <v>170</v>
      </c>
      <c r="C63" s="113">
        <v>2013</v>
      </c>
      <c r="D63" s="113" t="s">
        <v>219</v>
      </c>
      <c r="E63" s="113" t="s">
        <v>215</v>
      </c>
      <c r="F63" s="114">
        <v>200</v>
      </c>
      <c r="G63" s="115">
        <v>600</v>
      </c>
      <c r="H63" s="115">
        <f t="shared" si="3"/>
        <v>120000</v>
      </c>
      <c r="I63" s="5"/>
      <c r="J63" s="5">
        <f t="shared" si="4"/>
        <v>0</v>
      </c>
      <c r="K63" s="116"/>
      <c r="L63" s="5">
        <f t="shared" si="5"/>
        <v>6000</v>
      </c>
      <c r="M63" s="117"/>
    </row>
    <row r="64" spans="1:13" ht="30.75" customHeight="1">
      <c r="A64" s="111" t="s">
        <v>107</v>
      </c>
      <c r="B64" s="112" t="s">
        <v>170</v>
      </c>
      <c r="C64" s="113">
        <v>2013</v>
      </c>
      <c r="D64" s="113" t="s">
        <v>219</v>
      </c>
      <c r="E64" s="113" t="s">
        <v>215</v>
      </c>
      <c r="F64" s="114">
        <v>200</v>
      </c>
      <c r="G64" s="115">
        <v>600</v>
      </c>
      <c r="H64" s="115">
        <f t="shared" si="3"/>
        <v>120000</v>
      </c>
      <c r="I64" s="5"/>
      <c r="J64" s="5">
        <f t="shared" si="4"/>
        <v>0</v>
      </c>
      <c r="K64" s="116"/>
      <c r="L64" s="5">
        <f t="shared" si="5"/>
        <v>6000</v>
      </c>
      <c r="M64" s="117"/>
    </row>
    <row r="65" spans="1:13" ht="30.75" customHeight="1">
      <c r="A65" s="111" t="s">
        <v>108</v>
      </c>
      <c r="B65" s="112" t="s">
        <v>170</v>
      </c>
      <c r="C65" s="113">
        <v>2013</v>
      </c>
      <c r="D65" s="113" t="s">
        <v>219</v>
      </c>
      <c r="E65" s="113" t="s">
        <v>216</v>
      </c>
      <c r="F65" s="114">
        <v>200</v>
      </c>
      <c r="G65" s="115">
        <v>600</v>
      </c>
      <c r="H65" s="115">
        <f t="shared" si="3"/>
        <v>120000</v>
      </c>
      <c r="I65" s="5"/>
      <c r="J65" s="5">
        <f t="shared" si="4"/>
        <v>0</v>
      </c>
      <c r="K65" s="116"/>
      <c r="L65" s="5">
        <f t="shared" si="5"/>
        <v>6000</v>
      </c>
      <c r="M65" s="117"/>
    </row>
    <row r="66" spans="1:13" ht="30.75" customHeight="1">
      <c r="A66" s="111" t="s">
        <v>109</v>
      </c>
      <c r="B66" s="112" t="s">
        <v>170</v>
      </c>
      <c r="C66" s="113">
        <v>2013</v>
      </c>
      <c r="D66" s="113" t="s">
        <v>219</v>
      </c>
      <c r="E66" s="113" t="s">
        <v>216</v>
      </c>
      <c r="F66" s="114">
        <v>200</v>
      </c>
      <c r="G66" s="115">
        <v>600</v>
      </c>
      <c r="H66" s="115">
        <f t="shared" si="3"/>
        <v>120000</v>
      </c>
      <c r="I66" s="5"/>
      <c r="J66" s="5">
        <f t="shared" si="4"/>
        <v>0</v>
      </c>
      <c r="K66" s="116"/>
      <c r="L66" s="5">
        <f t="shared" si="5"/>
        <v>6000</v>
      </c>
      <c r="M66" s="117"/>
    </row>
    <row r="67" spans="1:13" ht="30.75" customHeight="1">
      <c r="A67" s="111" t="s">
        <v>110</v>
      </c>
      <c r="B67" s="112" t="s">
        <v>170</v>
      </c>
      <c r="C67" s="113">
        <v>2013</v>
      </c>
      <c r="D67" s="113" t="s">
        <v>219</v>
      </c>
      <c r="E67" s="113" t="s">
        <v>216</v>
      </c>
      <c r="F67" s="114">
        <v>200</v>
      </c>
      <c r="G67" s="115">
        <v>600</v>
      </c>
      <c r="H67" s="115">
        <f t="shared" si="3"/>
        <v>120000</v>
      </c>
      <c r="I67" s="5"/>
      <c r="J67" s="5">
        <f t="shared" si="4"/>
        <v>0</v>
      </c>
      <c r="K67" s="116"/>
      <c r="L67" s="5">
        <f t="shared" si="5"/>
        <v>6000</v>
      </c>
      <c r="M67" s="117"/>
    </row>
    <row r="68" spans="1:13" ht="30.75" customHeight="1">
      <c r="A68" s="111" t="s">
        <v>111</v>
      </c>
      <c r="B68" s="112" t="s">
        <v>170</v>
      </c>
      <c r="C68" s="113">
        <v>2013</v>
      </c>
      <c r="D68" s="113" t="s">
        <v>219</v>
      </c>
      <c r="E68" s="113" t="s">
        <v>216</v>
      </c>
      <c r="F68" s="114">
        <v>200</v>
      </c>
      <c r="G68" s="115">
        <v>600</v>
      </c>
      <c r="H68" s="115">
        <f t="shared" si="3"/>
        <v>120000</v>
      </c>
      <c r="I68" s="5"/>
      <c r="J68" s="5">
        <f t="shared" si="4"/>
        <v>0</v>
      </c>
      <c r="K68" s="116"/>
      <c r="L68" s="5">
        <f t="shared" si="5"/>
        <v>6000</v>
      </c>
      <c r="M68" s="117"/>
    </row>
    <row r="69" spans="1:13" ht="30.75" customHeight="1">
      <c r="A69" s="111" t="s">
        <v>112</v>
      </c>
      <c r="B69" s="112" t="s">
        <v>170</v>
      </c>
      <c r="C69" s="113">
        <v>2013</v>
      </c>
      <c r="D69" s="113" t="s">
        <v>219</v>
      </c>
      <c r="E69" s="113" t="s">
        <v>216</v>
      </c>
      <c r="F69" s="114">
        <v>200</v>
      </c>
      <c r="G69" s="115">
        <v>600</v>
      </c>
      <c r="H69" s="115">
        <f t="shared" si="3"/>
        <v>120000</v>
      </c>
      <c r="I69" s="5"/>
      <c r="J69" s="5">
        <f t="shared" si="4"/>
        <v>0</v>
      </c>
      <c r="K69" s="116"/>
      <c r="L69" s="5">
        <f t="shared" si="5"/>
        <v>6000</v>
      </c>
      <c r="M69" s="117"/>
    </row>
    <row r="70" spans="1:13" ht="30.75" customHeight="1">
      <c r="A70" s="111" t="s">
        <v>113</v>
      </c>
      <c r="B70" s="112" t="s">
        <v>170</v>
      </c>
      <c r="C70" s="113">
        <v>2013</v>
      </c>
      <c r="D70" s="113" t="s">
        <v>219</v>
      </c>
      <c r="E70" s="113" t="s">
        <v>216</v>
      </c>
      <c r="F70" s="114">
        <v>200</v>
      </c>
      <c r="G70" s="115">
        <v>600</v>
      </c>
      <c r="H70" s="115">
        <f t="shared" si="3"/>
        <v>120000</v>
      </c>
      <c r="I70" s="5"/>
      <c r="J70" s="5">
        <f t="shared" si="4"/>
        <v>0</v>
      </c>
      <c r="K70" s="116"/>
      <c r="L70" s="5">
        <f t="shared" si="5"/>
        <v>6000</v>
      </c>
      <c r="M70" s="117"/>
    </row>
    <row r="71" spans="1:13" ht="30.75" customHeight="1">
      <c r="A71" s="111" t="s">
        <v>114</v>
      </c>
      <c r="B71" s="112" t="s">
        <v>170</v>
      </c>
      <c r="C71" s="113">
        <v>2013</v>
      </c>
      <c r="D71" s="113" t="s">
        <v>219</v>
      </c>
      <c r="E71" s="113" t="s">
        <v>216</v>
      </c>
      <c r="F71" s="114">
        <v>200</v>
      </c>
      <c r="G71" s="115">
        <v>600</v>
      </c>
      <c r="H71" s="115">
        <f t="shared" si="3"/>
        <v>120000</v>
      </c>
      <c r="I71" s="5"/>
      <c r="J71" s="5">
        <f t="shared" si="4"/>
        <v>0</v>
      </c>
      <c r="K71" s="116"/>
      <c r="L71" s="5">
        <f t="shared" si="5"/>
        <v>6000</v>
      </c>
      <c r="M71" s="117"/>
    </row>
    <row r="72" spans="1:13" ht="30.75" customHeight="1">
      <c r="A72" s="111" t="s">
        <v>115</v>
      </c>
      <c r="B72" s="112" t="s">
        <v>170</v>
      </c>
      <c r="C72" s="113">
        <v>2013</v>
      </c>
      <c r="D72" s="113" t="s">
        <v>219</v>
      </c>
      <c r="E72" s="113" t="s">
        <v>216</v>
      </c>
      <c r="F72" s="114">
        <v>200</v>
      </c>
      <c r="G72" s="115">
        <v>600</v>
      </c>
      <c r="H72" s="115">
        <f t="shared" si="3"/>
        <v>120000</v>
      </c>
      <c r="I72" s="5"/>
      <c r="J72" s="5">
        <f t="shared" si="4"/>
        <v>0</v>
      </c>
      <c r="K72" s="116"/>
      <c r="L72" s="5">
        <f t="shared" si="5"/>
        <v>6000</v>
      </c>
      <c r="M72" s="117"/>
    </row>
    <row r="73" spans="1:13" ht="30.75" customHeight="1">
      <c r="A73" s="111" t="s">
        <v>116</v>
      </c>
      <c r="B73" s="112" t="s">
        <v>170</v>
      </c>
      <c r="C73" s="113">
        <v>2013</v>
      </c>
      <c r="D73" s="113" t="s">
        <v>219</v>
      </c>
      <c r="E73" s="113" t="s">
        <v>216</v>
      </c>
      <c r="F73" s="114">
        <v>200</v>
      </c>
      <c r="G73" s="115">
        <v>600</v>
      </c>
      <c r="H73" s="115">
        <f t="shared" si="3"/>
        <v>120000</v>
      </c>
      <c r="I73" s="5"/>
      <c r="J73" s="5">
        <f t="shared" si="4"/>
        <v>0</v>
      </c>
      <c r="K73" s="116"/>
      <c r="L73" s="5">
        <f t="shared" si="5"/>
        <v>6000</v>
      </c>
      <c r="M73" s="117"/>
    </row>
    <row r="74" spans="1:13" ht="30.75" customHeight="1">
      <c r="A74" s="111" t="s">
        <v>117</v>
      </c>
      <c r="B74" s="112" t="s">
        <v>170</v>
      </c>
      <c r="C74" s="113">
        <v>2013</v>
      </c>
      <c r="D74" s="113" t="s">
        <v>219</v>
      </c>
      <c r="E74" s="113" t="s">
        <v>216</v>
      </c>
      <c r="F74" s="114">
        <v>200</v>
      </c>
      <c r="G74" s="115">
        <v>600</v>
      </c>
      <c r="H74" s="115">
        <f t="shared" si="3"/>
        <v>120000</v>
      </c>
      <c r="I74" s="5"/>
      <c r="J74" s="5">
        <f t="shared" si="4"/>
        <v>0</v>
      </c>
      <c r="K74" s="116"/>
      <c r="L74" s="5">
        <f t="shared" si="5"/>
        <v>6000</v>
      </c>
      <c r="M74" s="117"/>
    </row>
    <row r="75" spans="1:13" ht="30.75" customHeight="1">
      <c r="A75" s="111" t="s">
        <v>118</v>
      </c>
      <c r="B75" s="112" t="s">
        <v>170</v>
      </c>
      <c r="C75" s="113">
        <v>2013</v>
      </c>
      <c r="D75" s="113" t="s">
        <v>219</v>
      </c>
      <c r="E75" s="113" t="s">
        <v>216</v>
      </c>
      <c r="F75" s="114">
        <v>200</v>
      </c>
      <c r="G75" s="115">
        <v>600</v>
      </c>
      <c r="H75" s="115">
        <f t="shared" si="3"/>
        <v>120000</v>
      </c>
      <c r="I75" s="5"/>
      <c r="J75" s="5">
        <f t="shared" si="4"/>
        <v>0</v>
      </c>
      <c r="K75" s="116"/>
      <c r="L75" s="5">
        <f t="shared" si="5"/>
        <v>6000</v>
      </c>
      <c r="M75" s="117"/>
    </row>
    <row r="76" spans="1:13" ht="30.75" customHeight="1">
      <c r="A76" s="111" t="s">
        <v>119</v>
      </c>
      <c r="B76" s="112" t="s">
        <v>170</v>
      </c>
      <c r="C76" s="113">
        <v>2013</v>
      </c>
      <c r="D76" s="113" t="s">
        <v>219</v>
      </c>
      <c r="E76" s="113" t="s">
        <v>216</v>
      </c>
      <c r="F76" s="114">
        <v>200</v>
      </c>
      <c r="G76" s="115">
        <v>600</v>
      </c>
      <c r="H76" s="115">
        <f t="shared" si="3"/>
        <v>120000</v>
      </c>
      <c r="I76" s="5"/>
      <c r="J76" s="5">
        <f t="shared" si="4"/>
        <v>0</v>
      </c>
      <c r="K76" s="116"/>
      <c r="L76" s="5">
        <f t="shared" si="5"/>
        <v>6000</v>
      </c>
      <c r="M76" s="117"/>
    </row>
    <row r="77" spans="1:13" ht="30.75" customHeight="1">
      <c r="A77" s="111" t="s">
        <v>120</v>
      </c>
      <c r="B77" s="112" t="s">
        <v>170</v>
      </c>
      <c r="C77" s="113">
        <v>2013</v>
      </c>
      <c r="D77" s="113" t="s">
        <v>219</v>
      </c>
      <c r="E77" s="113" t="s">
        <v>216</v>
      </c>
      <c r="F77" s="114">
        <v>200</v>
      </c>
      <c r="G77" s="115">
        <v>600</v>
      </c>
      <c r="H77" s="115">
        <f t="shared" si="3"/>
        <v>120000</v>
      </c>
      <c r="I77" s="5"/>
      <c r="J77" s="5">
        <f t="shared" si="4"/>
        <v>0</v>
      </c>
      <c r="K77" s="116"/>
      <c r="L77" s="5">
        <f t="shared" si="5"/>
        <v>6000</v>
      </c>
      <c r="M77" s="117"/>
    </row>
    <row r="78" spans="1:13" ht="30.75" customHeight="1">
      <c r="A78" s="111" t="s">
        <v>121</v>
      </c>
      <c r="B78" s="112" t="s">
        <v>170</v>
      </c>
      <c r="C78" s="113">
        <v>2013</v>
      </c>
      <c r="D78" s="113" t="s">
        <v>219</v>
      </c>
      <c r="E78" s="113" t="s">
        <v>216</v>
      </c>
      <c r="F78" s="114">
        <v>200</v>
      </c>
      <c r="G78" s="115">
        <v>600</v>
      </c>
      <c r="H78" s="115">
        <f t="shared" si="3"/>
        <v>120000</v>
      </c>
      <c r="I78" s="5"/>
      <c r="J78" s="5">
        <f t="shared" si="4"/>
        <v>0</v>
      </c>
      <c r="K78" s="116"/>
      <c r="L78" s="5">
        <f t="shared" si="5"/>
        <v>6000</v>
      </c>
      <c r="M78" s="117"/>
    </row>
    <row r="79" spans="1:13" ht="30.75" customHeight="1">
      <c r="A79" s="111" t="s">
        <v>184</v>
      </c>
      <c r="B79" s="112" t="s">
        <v>170</v>
      </c>
      <c r="C79" s="113">
        <v>2013</v>
      </c>
      <c r="D79" s="113" t="s">
        <v>219</v>
      </c>
      <c r="E79" s="113" t="s">
        <v>216</v>
      </c>
      <c r="F79" s="114">
        <v>200</v>
      </c>
      <c r="G79" s="115">
        <v>600</v>
      </c>
      <c r="H79" s="115">
        <f t="shared" si="3"/>
        <v>120000</v>
      </c>
      <c r="I79" s="5"/>
      <c r="J79" s="5">
        <f t="shared" si="4"/>
        <v>0</v>
      </c>
      <c r="K79" s="116"/>
      <c r="L79" s="5">
        <f t="shared" si="5"/>
        <v>6000</v>
      </c>
      <c r="M79" s="117"/>
    </row>
    <row r="80" spans="1:13" ht="30.75" customHeight="1">
      <c r="A80" s="111" t="s">
        <v>185</v>
      </c>
      <c r="B80" s="112" t="s">
        <v>170</v>
      </c>
      <c r="C80" s="113">
        <v>2013</v>
      </c>
      <c r="D80" s="113" t="s">
        <v>219</v>
      </c>
      <c r="E80" s="113" t="s">
        <v>217</v>
      </c>
      <c r="F80" s="114">
        <v>200</v>
      </c>
      <c r="G80" s="115">
        <v>600</v>
      </c>
      <c r="H80" s="115">
        <f t="shared" si="3"/>
        <v>120000</v>
      </c>
      <c r="I80" s="5"/>
      <c r="J80" s="5">
        <f t="shared" si="4"/>
        <v>0</v>
      </c>
      <c r="K80" s="116"/>
      <c r="L80" s="5">
        <f t="shared" si="5"/>
        <v>6000</v>
      </c>
      <c r="M80" s="117"/>
    </row>
    <row r="81" spans="1:13" ht="30.75" customHeight="1">
      <c r="A81" s="111" t="s">
        <v>186</v>
      </c>
      <c r="B81" s="112" t="s">
        <v>170</v>
      </c>
      <c r="C81" s="113">
        <v>2013</v>
      </c>
      <c r="D81" s="113" t="s">
        <v>219</v>
      </c>
      <c r="E81" s="113" t="s">
        <v>217</v>
      </c>
      <c r="F81" s="114">
        <v>200</v>
      </c>
      <c r="G81" s="115">
        <v>600</v>
      </c>
      <c r="H81" s="115">
        <f t="shared" si="3"/>
        <v>120000</v>
      </c>
      <c r="I81" s="5"/>
      <c r="J81" s="5">
        <f t="shared" si="4"/>
        <v>0</v>
      </c>
      <c r="K81" s="116"/>
      <c r="L81" s="5">
        <f t="shared" si="5"/>
        <v>6000</v>
      </c>
      <c r="M81" s="117"/>
    </row>
    <row r="82" spans="1:13" ht="30.75" customHeight="1">
      <c r="A82" s="111" t="s">
        <v>187</v>
      </c>
      <c r="B82" s="112" t="s">
        <v>170</v>
      </c>
      <c r="C82" s="113">
        <v>2013</v>
      </c>
      <c r="D82" s="113" t="s">
        <v>219</v>
      </c>
      <c r="E82" s="113" t="s">
        <v>217</v>
      </c>
      <c r="F82" s="114">
        <v>200</v>
      </c>
      <c r="G82" s="115">
        <v>600</v>
      </c>
      <c r="H82" s="115">
        <f t="shared" si="3"/>
        <v>120000</v>
      </c>
      <c r="I82" s="5"/>
      <c r="J82" s="5">
        <f t="shared" si="4"/>
        <v>0</v>
      </c>
      <c r="K82" s="116"/>
      <c r="L82" s="5">
        <f t="shared" si="5"/>
        <v>6000</v>
      </c>
      <c r="M82" s="117"/>
    </row>
    <row r="83" spans="1:13" ht="30.75" customHeight="1">
      <c r="A83" s="111" t="s">
        <v>188</v>
      </c>
      <c r="B83" s="112" t="s">
        <v>170</v>
      </c>
      <c r="C83" s="113">
        <v>2013</v>
      </c>
      <c r="D83" s="113" t="s">
        <v>219</v>
      </c>
      <c r="E83" s="113" t="s">
        <v>217</v>
      </c>
      <c r="F83" s="114">
        <v>200</v>
      </c>
      <c r="G83" s="115">
        <v>600</v>
      </c>
      <c r="H83" s="115">
        <f t="shared" si="3"/>
        <v>120000</v>
      </c>
      <c r="I83" s="5"/>
      <c r="J83" s="5">
        <f t="shared" si="4"/>
        <v>0</v>
      </c>
      <c r="K83" s="116"/>
      <c r="L83" s="5">
        <f t="shared" si="5"/>
        <v>6000</v>
      </c>
      <c r="M83" s="117"/>
    </row>
    <row r="84" spans="1:13" ht="30.75" customHeight="1">
      <c r="A84" s="111" t="s">
        <v>189</v>
      </c>
      <c r="B84" s="112" t="s">
        <v>170</v>
      </c>
      <c r="C84" s="113">
        <v>2013</v>
      </c>
      <c r="D84" s="113" t="s">
        <v>219</v>
      </c>
      <c r="E84" s="113" t="s">
        <v>217</v>
      </c>
      <c r="F84" s="114">
        <v>200</v>
      </c>
      <c r="G84" s="115">
        <v>600</v>
      </c>
      <c r="H84" s="115">
        <f t="shared" si="3"/>
        <v>120000</v>
      </c>
      <c r="I84" s="5"/>
      <c r="J84" s="5">
        <f t="shared" si="4"/>
        <v>0</v>
      </c>
      <c r="K84" s="116"/>
      <c r="L84" s="5">
        <f t="shared" si="5"/>
        <v>6000</v>
      </c>
      <c r="M84" s="117"/>
    </row>
    <row r="85" spans="1:13" ht="30.75" customHeight="1">
      <c r="A85" s="111" t="s">
        <v>190</v>
      </c>
      <c r="B85" s="112" t="s">
        <v>170</v>
      </c>
      <c r="C85" s="113">
        <v>2013</v>
      </c>
      <c r="D85" s="113" t="s">
        <v>219</v>
      </c>
      <c r="E85" s="113" t="s">
        <v>217</v>
      </c>
      <c r="F85" s="114">
        <v>200</v>
      </c>
      <c r="G85" s="115">
        <v>600</v>
      </c>
      <c r="H85" s="115">
        <f t="shared" si="3"/>
        <v>120000</v>
      </c>
      <c r="I85" s="5"/>
      <c r="J85" s="5">
        <f t="shared" si="4"/>
        <v>0</v>
      </c>
      <c r="K85" s="116"/>
      <c r="L85" s="5">
        <f t="shared" si="5"/>
        <v>6000</v>
      </c>
      <c r="M85" s="117"/>
    </row>
    <row r="86" spans="1:13" ht="30.75" customHeight="1">
      <c r="A86" s="111" t="s">
        <v>191</v>
      </c>
      <c r="B86" s="112" t="s">
        <v>170</v>
      </c>
      <c r="C86" s="113">
        <v>2013</v>
      </c>
      <c r="D86" s="113" t="s">
        <v>219</v>
      </c>
      <c r="E86" s="113" t="s">
        <v>217</v>
      </c>
      <c r="F86" s="114">
        <v>200</v>
      </c>
      <c r="G86" s="115">
        <v>600</v>
      </c>
      <c r="H86" s="115">
        <f t="shared" si="3"/>
        <v>120000</v>
      </c>
      <c r="I86" s="5"/>
      <c r="J86" s="5">
        <f t="shared" si="4"/>
        <v>0</v>
      </c>
      <c r="K86" s="116"/>
      <c r="L86" s="5">
        <f t="shared" si="5"/>
        <v>6000</v>
      </c>
      <c r="M86" s="117"/>
    </row>
    <row r="87" spans="1:13" ht="30.75" customHeight="1">
      <c r="A87" s="111" t="s">
        <v>192</v>
      </c>
      <c r="B87" s="112" t="s">
        <v>170</v>
      </c>
      <c r="C87" s="113">
        <v>2013</v>
      </c>
      <c r="D87" s="113" t="s">
        <v>219</v>
      </c>
      <c r="E87" s="113" t="s">
        <v>217</v>
      </c>
      <c r="F87" s="114">
        <v>200</v>
      </c>
      <c r="G87" s="115">
        <v>600</v>
      </c>
      <c r="H87" s="115">
        <f t="shared" si="3"/>
        <v>120000</v>
      </c>
      <c r="I87" s="5"/>
      <c r="J87" s="5">
        <f t="shared" si="4"/>
        <v>0</v>
      </c>
      <c r="K87" s="116"/>
      <c r="L87" s="5">
        <f t="shared" si="5"/>
        <v>6000</v>
      </c>
      <c r="M87" s="117"/>
    </row>
    <row r="88" spans="1:13" ht="30.75" customHeight="1">
      <c r="A88" s="111" t="s">
        <v>193</v>
      </c>
      <c r="B88" s="112" t="s">
        <v>170</v>
      </c>
      <c r="C88" s="113">
        <v>2013</v>
      </c>
      <c r="D88" s="113" t="s">
        <v>219</v>
      </c>
      <c r="E88" s="113" t="s">
        <v>217</v>
      </c>
      <c r="F88" s="114">
        <v>200</v>
      </c>
      <c r="G88" s="115">
        <v>600</v>
      </c>
      <c r="H88" s="115">
        <f t="shared" si="3"/>
        <v>120000</v>
      </c>
      <c r="I88" s="5"/>
      <c r="J88" s="5">
        <f t="shared" si="4"/>
        <v>0</v>
      </c>
      <c r="K88" s="116"/>
      <c r="L88" s="5">
        <f t="shared" si="5"/>
        <v>6000</v>
      </c>
      <c r="M88" s="117"/>
    </row>
    <row r="89" spans="1:13" ht="30.75" customHeight="1">
      <c r="A89" s="111" t="s">
        <v>194</v>
      </c>
      <c r="B89" s="112" t="s">
        <v>170</v>
      </c>
      <c r="C89" s="113">
        <v>2013</v>
      </c>
      <c r="D89" s="113" t="s">
        <v>219</v>
      </c>
      <c r="E89" s="113" t="s">
        <v>217</v>
      </c>
      <c r="F89" s="114">
        <v>200</v>
      </c>
      <c r="G89" s="115">
        <v>600</v>
      </c>
      <c r="H89" s="115">
        <f t="shared" si="3"/>
        <v>120000</v>
      </c>
      <c r="I89" s="5"/>
      <c r="J89" s="5">
        <f t="shared" si="4"/>
        <v>0</v>
      </c>
      <c r="K89" s="116"/>
      <c r="L89" s="5">
        <f t="shared" si="5"/>
        <v>6000</v>
      </c>
      <c r="M89" s="117"/>
    </row>
    <row r="90" spans="1:13" ht="30.75" customHeight="1">
      <c r="A90" s="111" t="s">
        <v>195</v>
      </c>
      <c r="B90" s="112" t="s">
        <v>170</v>
      </c>
      <c r="C90" s="113">
        <v>2013</v>
      </c>
      <c r="D90" s="113" t="s">
        <v>219</v>
      </c>
      <c r="E90" s="113" t="s">
        <v>217</v>
      </c>
      <c r="F90" s="114">
        <v>200</v>
      </c>
      <c r="G90" s="115">
        <v>600</v>
      </c>
      <c r="H90" s="115">
        <f t="shared" si="3"/>
        <v>120000</v>
      </c>
      <c r="I90" s="5"/>
      <c r="J90" s="5">
        <f t="shared" si="4"/>
        <v>0</v>
      </c>
      <c r="K90" s="116"/>
      <c r="L90" s="5">
        <f t="shared" si="5"/>
        <v>6000</v>
      </c>
      <c r="M90" s="117"/>
    </row>
    <row r="91" spans="1:13" ht="30.75" customHeight="1">
      <c r="A91" s="111" t="s">
        <v>196</v>
      </c>
      <c r="B91" s="112" t="s">
        <v>170</v>
      </c>
      <c r="C91" s="113">
        <v>2013</v>
      </c>
      <c r="D91" s="113" t="s">
        <v>219</v>
      </c>
      <c r="E91" s="113" t="s">
        <v>217</v>
      </c>
      <c r="F91" s="114">
        <v>200</v>
      </c>
      <c r="G91" s="115">
        <v>600</v>
      </c>
      <c r="H91" s="115">
        <f t="shared" si="3"/>
        <v>120000</v>
      </c>
      <c r="I91" s="5"/>
      <c r="J91" s="5">
        <f t="shared" si="4"/>
        <v>0</v>
      </c>
      <c r="K91" s="116"/>
      <c r="L91" s="5">
        <f t="shared" si="5"/>
        <v>6000</v>
      </c>
      <c r="M91" s="117"/>
    </row>
    <row r="92" spans="1:13" ht="30.75" customHeight="1">
      <c r="A92" s="111" t="s">
        <v>197</v>
      </c>
      <c r="B92" s="112" t="s">
        <v>170</v>
      </c>
      <c r="C92" s="113">
        <v>2013</v>
      </c>
      <c r="D92" s="113" t="s">
        <v>219</v>
      </c>
      <c r="E92" s="113" t="s">
        <v>217</v>
      </c>
      <c r="F92" s="114">
        <v>200</v>
      </c>
      <c r="G92" s="115">
        <v>600</v>
      </c>
      <c r="H92" s="115">
        <f t="shared" si="3"/>
        <v>120000</v>
      </c>
      <c r="I92" s="5"/>
      <c r="J92" s="5">
        <f t="shared" si="4"/>
        <v>0</v>
      </c>
      <c r="K92" s="116"/>
      <c r="L92" s="5">
        <f t="shared" si="5"/>
        <v>6000</v>
      </c>
      <c r="M92" s="117"/>
    </row>
    <row r="93" spans="1:13" ht="30.75" customHeight="1">
      <c r="A93" s="111" t="s">
        <v>198</v>
      </c>
      <c r="B93" s="112" t="s">
        <v>170</v>
      </c>
      <c r="C93" s="113">
        <v>2013</v>
      </c>
      <c r="D93" s="113" t="s">
        <v>219</v>
      </c>
      <c r="E93" s="113" t="s">
        <v>217</v>
      </c>
      <c r="F93" s="114">
        <v>200</v>
      </c>
      <c r="G93" s="115">
        <v>600</v>
      </c>
      <c r="H93" s="115">
        <f t="shared" si="3"/>
        <v>120000</v>
      </c>
      <c r="I93" s="5"/>
      <c r="J93" s="5">
        <f t="shared" si="4"/>
        <v>0</v>
      </c>
      <c r="K93" s="116"/>
      <c r="L93" s="5">
        <f t="shared" si="5"/>
        <v>6000</v>
      </c>
      <c r="M93" s="117"/>
    </row>
    <row r="94" spans="1:13" ht="30.75" customHeight="1">
      <c r="A94" s="111" t="s">
        <v>199</v>
      </c>
      <c r="B94" s="112" t="s">
        <v>170</v>
      </c>
      <c r="C94" s="113">
        <v>2013</v>
      </c>
      <c r="D94" s="113" t="s">
        <v>219</v>
      </c>
      <c r="E94" s="113" t="s">
        <v>217</v>
      </c>
      <c r="F94" s="114">
        <v>200</v>
      </c>
      <c r="G94" s="115">
        <v>600</v>
      </c>
      <c r="H94" s="115">
        <f t="shared" si="3"/>
        <v>120000</v>
      </c>
      <c r="I94" s="5"/>
      <c r="J94" s="5">
        <f t="shared" si="4"/>
        <v>0</v>
      </c>
      <c r="K94" s="116"/>
      <c r="L94" s="5">
        <f t="shared" si="5"/>
        <v>6000</v>
      </c>
      <c r="M94" s="117"/>
    </row>
    <row r="95" spans="1:13" ht="30.75" customHeight="1">
      <c r="A95" s="111" t="s">
        <v>200</v>
      </c>
      <c r="B95" s="112" t="s">
        <v>170</v>
      </c>
      <c r="C95" s="113">
        <v>2013</v>
      </c>
      <c r="D95" s="113" t="s">
        <v>219</v>
      </c>
      <c r="E95" s="113" t="s">
        <v>218</v>
      </c>
      <c r="F95" s="114">
        <v>200</v>
      </c>
      <c r="G95" s="115">
        <v>600</v>
      </c>
      <c r="H95" s="115">
        <f t="shared" si="3"/>
        <v>120000</v>
      </c>
      <c r="I95" s="5"/>
      <c r="J95" s="5">
        <f t="shared" si="4"/>
        <v>0</v>
      </c>
      <c r="K95" s="116"/>
      <c r="L95" s="5">
        <f t="shared" si="5"/>
        <v>6000</v>
      </c>
      <c r="M95" s="117"/>
    </row>
    <row r="96" spans="1:13" ht="30.75" customHeight="1">
      <c r="A96" s="111" t="s">
        <v>201</v>
      </c>
      <c r="B96" s="112" t="s">
        <v>170</v>
      </c>
      <c r="C96" s="113">
        <v>2013</v>
      </c>
      <c r="D96" s="113" t="s">
        <v>219</v>
      </c>
      <c r="E96" s="113" t="s">
        <v>218</v>
      </c>
      <c r="F96" s="114">
        <v>200</v>
      </c>
      <c r="G96" s="115">
        <v>600</v>
      </c>
      <c r="H96" s="115">
        <f t="shared" si="3"/>
        <v>120000</v>
      </c>
      <c r="I96" s="5"/>
      <c r="J96" s="5">
        <f t="shared" si="4"/>
        <v>0</v>
      </c>
      <c r="K96" s="116"/>
      <c r="L96" s="5">
        <f t="shared" si="5"/>
        <v>6000</v>
      </c>
      <c r="M96" s="117"/>
    </row>
    <row r="97" spans="1:13" ht="30.75" customHeight="1">
      <c r="A97" s="111" t="s">
        <v>202</v>
      </c>
      <c r="B97" s="112" t="s">
        <v>170</v>
      </c>
      <c r="C97" s="113">
        <v>2013</v>
      </c>
      <c r="D97" s="113" t="s">
        <v>219</v>
      </c>
      <c r="E97" s="113" t="s">
        <v>218</v>
      </c>
      <c r="F97" s="114">
        <v>200</v>
      </c>
      <c r="G97" s="115">
        <v>600</v>
      </c>
      <c r="H97" s="115">
        <f t="shared" si="3"/>
        <v>120000</v>
      </c>
      <c r="I97" s="5"/>
      <c r="J97" s="5">
        <f t="shared" si="4"/>
        <v>0</v>
      </c>
      <c r="K97" s="116"/>
      <c r="L97" s="5">
        <f t="shared" si="5"/>
        <v>6000</v>
      </c>
      <c r="M97" s="117"/>
    </row>
    <row r="98" spans="1:13" ht="30.75" customHeight="1">
      <c r="A98" s="111" t="s">
        <v>203</v>
      </c>
      <c r="B98" s="112" t="s">
        <v>170</v>
      </c>
      <c r="C98" s="113">
        <v>2013</v>
      </c>
      <c r="D98" s="113" t="s">
        <v>219</v>
      </c>
      <c r="E98" s="113" t="s">
        <v>218</v>
      </c>
      <c r="F98" s="114">
        <v>200</v>
      </c>
      <c r="G98" s="115">
        <v>600</v>
      </c>
      <c r="H98" s="115">
        <f t="shared" si="3"/>
        <v>120000</v>
      </c>
      <c r="I98" s="5"/>
      <c r="J98" s="5">
        <f t="shared" si="4"/>
        <v>0</v>
      </c>
      <c r="K98" s="116"/>
      <c r="L98" s="5">
        <f t="shared" si="5"/>
        <v>6000</v>
      </c>
      <c r="M98" s="117"/>
    </row>
    <row r="99" spans="1:13" ht="30.75" customHeight="1">
      <c r="A99" s="111" t="s">
        <v>204</v>
      </c>
      <c r="B99" s="112" t="s">
        <v>170</v>
      </c>
      <c r="C99" s="113">
        <v>2013</v>
      </c>
      <c r="D99" s="113" t="s">
        <v>219</v>
      </c>
      <c r="E99" s="113" t="s">
        <v>218</v>
      </c>
      <c r="F99" s="114">
        <v>200</v>
      </c>
      <c r="G99" s="115">
        <v>600</v>
      </c>
      <c r="H99" s="115">
        <f t="shared" si="3"/>
        <v>120000</v>
      </c>
      <c r="I99" s="5"/>
      <c r="J99" s="5">
        <f t="shared" si="4"/>
        <v>0</v>
      </c>
      <c r="K99" s="116"/>
      <c r="L99" s="5">
        <f t="shared" si="5"/>
        <v>6000</v>
      </c>
      <c r="M99" s="117"/>
    </row>
    <row r="100" spans="1:13" ht="30.75" customHeight="1">
      <c r="A100" s="111" t="s">
        <v>205</v>
      </c>
      <c r="B100" s="112" t="s">
        <v>170</v>
      </c>
      <c r="C100" s="113">
        <v>2013</v>
      </c>
      <c r="D100" s="113" t="s">
        <v>219</v>
      </c>
      <c r="E100" s="113" t="s">
        <v>218</v>
      </c>
      <c r="F100" s="114">
        <v>200</v>
      </c>
      <c r="G100" s="115">
        <v>600</v>
      </c>
      <c r="H100" s="115">
        <f t="shared" si="3"/>
        <v>120000</v>
      </c>
      <c r="I100" s="5"/>
      <c r="J100" s="5">
        <f t="shared" si="4"/>
        <v>0</v>
      </c>
      <c r="K100" s="116"/>
      <c r="L100" s="5">
        <f t="shared" si="5"/>
        <v>6000</v>
      </c>
      <c r="M100" s="117"/>
    </row>
    <row r="101" spans="1:13" ht="30.75" customHeight="1">
      <c r="A101" s="111" t="s">
        <v>206</v>
      </c>
      <c r="B101" s="112" t="s">
        <v>170</v>
      </c>
      <c r="C101" s="113">
        <v>2013</v>
      </c>
      <c r="D101" s="113" t="s">
        <v>219</v>
      </c>
      <c r="E101" s="113" t="s">
        <v>218</v>
      </c>
      <c r="F101" s="114">
        <v>200</v>
      </c>
      <c r="G101" s="115">
        <v>600</v>
      </c>
      <c r="H101" s="115">
        <f t="shared" si="3"/>
        <v>120000</v>
      </c>
      <c r="I101" s="5"/>
      <c r="J101" s="5">
        <f t="shared" si="4"/>
        <v>0</v>
      </c>
      <c r="K101" s="116"/>
      <c r="L101" s="5">
        <f t="shared" si="5"/>
        <v>6000</v>
      </c>
      <c r="M101" s="117"/>
    </row>
    <row r="102" spans="1:13" ht="30.75" customHeight="1">
      <c r="A102" s="111" t="s">
        <v>207</v>
      </c>
      <c r="B102" s="112" t="s">
        <v>170</v>
      </c>
      <c r="C102" s="113">
        <v>2013</v>
      </c>
      <c r="D102" s="113" t="s">
        <v>219</v>
      </c>
      <c r="E102" s="113" t="s">
        <v>218</v>
      </c>
      <c r="F102" s="114">
        <v>200</v>
      </c>
      <c r="G102" s="115">
        <v>600</v>
      </c>
      <c r="H102" s="115">
        <f t="shared" si="3"/>
        <v>120000</v>
      </c>
      <c r="I102" s="5"/>
      <c r="J102" s="5">
        <f t="shared" si="4"/>
        <v>0</v>
      </c>
      <c r="K102" s="116"/>
      <c r="L102" s="5">
        <f t="shared" si="5"/>
        <v>6000</v>
      </c>
      <c r="M102" s="117"/>
    </row>
    <row r="103" spans="1:13" ht="30.75" customHeight="1">
      <c r="A103" s="111" t="s">
        <v>208</v>
      </c>
      <c r="B103" s="112" t="s">
        <v>170</v>
      </c>
      <c r="C103" s="113">
        <v>2013</v>
      </c>
      <c r="D103" s="113" t="s">
        <v>219</v>
      </c>
      <c r="E103" s="113" t="s">
        <v>218</v>
      </c>
      <c r="F103" s="114">
        <v>200</v>
      </c>
      <c r="G103" s="115">
        <v>600</v>
      </c>
      <c r="H103" s="115">
        <f t="shared" si="3"/>
        <v>120000</v>
      </c>
      <c r="I103" s="5"/>
      <c r="J103" s="5">
        <f t="shared" si="4"/>
        <v>0</v>
      </c>
      <c r="K103" s="116"/>
      <c r="L103" s="5">
        <f t="shared" si="5"/>
        <v>6000</v>
      </c>
      <c r="M103" s="117"/>
    </row>
    <row r="104" spans="1:13" ht="30.75" customHeight="1">
      <c r="A104" s="111" t="s">
        <v>209</v>
      </c>
      <c r="B104" s="112" t="s">
        <v>170</v>
      </c>
      <c r="C104" s="113">
        <v>2013</v>
      </c>
      <c r="D104" s="113" t="s">
        <v>219</v>
      </c>
      <c r="E104" s="113" t="s">
        <v>218</v>
      </c>
      <c r="F104" s="114">
        <v>200</v>
      </c>
      <c r="G104" s="115">
        <v>600</v>
      </c>
      <c r="H104" s="115">
        <f t="shared" si="3"/>
        <v>120000</v>
      </c>
      <c r="I104" s="5"/>
      <c r="J104" s="5">
        <f t="shared" si="4"/>
        <v>0</v>
      </c>
      <c r="K104" s="116"/>
      <c r="L104" s="5">
        <f t="shared" si="5"/>
        <v>6000</v>
      </c>
      <c r="M104" s="117"/>
    </row>
    <row r="105" spans="1:13" ht="30.75" customHeight="1">
      <c r="A105" s="163" t="s">
        <v>29</v>
      </c>
      <c r="B105" s="164"/>
      <c r="C105" s="164"/>
      <c r="D105" s="164"/>
      <c r="E105" s="165"/>
      <c r="F105" s="118">
        <f>SUM(F5:F104)</f>
        <v>20000</v>
      </c>
      <c r="G105" s="119"/>
      <c r="H105" s="120">
        <f>SUM(H5:H104)</f>
        <v>12000000</v>
      </c>
      <c r="I105" s="59">
        <f>SUM(I15:I104)</f>
        <v>0</v>
      </c>
      <c r="J105" s="59">
        <f>SUM(J15:J104)</f>
        <v>0</v>
      </c>
      <c r="K105" s="121"/>
      <c r="L105" s="59">
        <f>SUM(L5:L104)</f>
        <v>600000</v>
      </c>
      <c r="M105" s="117"/>
    </row>
    <row r="106" spans="1:13" ht="15.75">
      <c r="A106" s="122"/>
      <c r="B106" s="122"/>
      <c r="C106" s="123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</row>
    <row r="107" spans="1:13" ht="114.75" customHeight="1">
      <c r="A107" s="122"/>
      <c r="B107" s="122"/>
      <c r="C107" s="123"/>
      <c r="D107" s="122"/>
      <c r="E107" s="166" t="s">
        <v>0</v>
      </c>
      <c r="F107" s="167"/>
      <c r="G107" s="167"/>
      <c r="H107" s="167"/>
      <c r="I107" s="167"/>
      <c r="J107" s="167"/>
      <c r="K107" s="167"/>
      <c r="L107" s="167"/>
      <c r="M107" s="122"/>
    </row>
    <row r="108" spans="1:13" ht="15.75">
      <c r="A108" s="122"/>
      <c r="B108" s="122"/>
      <c r="C108" s="123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</row>
    <row r="109" spans="1:13" ht="15.75">
      <c r="A109" s="122"/>
      <c r="B109" s="122"/>
      <c r="C109" s="123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</row>
    <row r="110" spans="1:13" ht="15.75">
      <c r="A110" s="122"/>
      <c r="B110" s="122"/>
      <c r="C110" s="123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</row>
    <row r="111" spans="1:13" ht="15.75">
      <c r="A111" s="122"/>
      <c r="B111" s="122"/>
      <c r="C111" s="123"/>
      <c r="D111" s="122"/>
      <c r="E111" s="122"/>
      <c r="F111" s="123"/>
      <c r="G111" s="122"/>
      <c r="H111" s="122"/>
      <c r="I111" s="122"/>
      <c r="J111" s="122"/>
      <c r="K111" s="122"/>
      <c r="L111" s="122"/>
      <c r="M111" s="122"/>
    </row>
  </sheetData>
  <mergeCells count="15">
    <mergeCell ref="A105:E105"/>
    <mergeCell ref="E107:L107"/>
    <mergeCell ref="A1:M1"/>
    <mergeCell ref="A2:M2"/>
    <mergeCell ref="A3:A4"/>
    <mergeCell ref="B3:B4"/>
    <mergeCell ref="C3:C4"/>
    <mergeCell ref="D3:D4"/>
    <mergeCell ref="E3:E4"/>
    <mergeCell ref="F3:F4"/>
    <mergeCell ref="G3:H3"/>
    <mergeCell ref="I3:J3"/>
    <mergeCell ref="K3:K4"/>
    <mergeCell ref="L3:L4"/>
    <mergeCell ref="M3:M4"/>
  </mergeCells>
  <printOptions horizontalCentered="1"/>
  <pageMargins left="0.7" right="0.7" top="0.75" bottom="0.75" header="0.3" footer="0.3"/>
  <pageSetup paperSize="9" scale="55" fitToWidth="0" fitToHeight="0" orientation="portrait" horizontalDpi="300" verticalDpi="300" r:id="rId1"/>
  <headerFooter alignWithMargins="0"/>
  <rowBreaks count="2" manualBreakCount="2">
    <brk id="44" max="12" man="1"/>
    <brk id="84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50"/>
  <sheetViews>
    <sheetView showGridLines="0" workbookViewId="0">
      <selection activeCell="L34" sqref="L1:L1048576"/>
    </sheetView>
  </sheetViews>
  <sheetFormatPr defaultRowHeight="12.75"/>
  <cols>
    <col min="1" max="1" width="4.42578125" style="2" bestFit="1" customWidth="1"/>
    <col min="2" max="2" width="20" style="2" bestFit="1" customWidth="1"/>
    <col min="3" max="3" width="6.28515625" style="21" bestFit="1" customWidth="1"/>
    <col min="4" max="4" width="6" style="2" bestFit="1" customWidth="1"/>
    <col min="5" max="5" width="5.7109375" style="2" bestFit="1" customWidth="1"/>
    <col min="6" max="6" width="11.5703125" style="2" customWidth="1"/>
    <col min="7" max="7" width="8.5703125" style="2" bestFit="1" customWidth="1"/>
    <col min="8" max="8" width="14.42578125" style="2" bestFit="1" customWidth="1"/>
    <col min="9" max="9" width="10" style="2" customWidth="1"/>
    <col min="10" max="10" width="11.42578125" style="2" customWidth="1"/>
    <col min="11" max="11" width="25.5703125" style="2" customWidth="1"/>
    <col min="12" max="12" width="11.28515625" style="2" hidden="1" customWidth="1"/>
    <col min="13" max="13" width="16.140625" style="2" hidden="1" customWidth="1"/>
    <col min="14" max="16384" width="9.140625" style="2"/>
  </cols>
  <sheetData>
    <row r="1" spans="1:20" ht="15.75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"/>
      <c r="O1" s="1"/>
      <c r="P1" s="1"/>
      <c r="Q1" s="1"/>
      <c r="R1" s="1"/>
      <c r="S1" s="1"/>
      <c r="T1" s="1"/>
    </row>
    <row r="2" spans="1:20" ht="15.75">
      <c r="A2" s="125" t="s">
        <v>94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"/>
      <c r="O2" s="1"/>
      <c r="P2" s="1"/>
      <c r="Q2" s="1"/>
      <c r="R2" s="1"/>
      <c r="S2" s="1"/>
      <c r="T2" s="1"/>
    </row>
    <row r="3" spans="1:20" ht="15" customHeight="1">
      <c r="A3" s="174" t="s">
        <v>1</v>
      </c>
      <c r="B3" s="139" t="s">
        <v>2</v>
      </c>
      <c r="C3" s="139" t="s">
        <v>35</v>
      </c>
      <c r="D3" s="139" t="s">
        <v>38</v>
      </c>
      <c r="E3" s="139" t="s">
        <v>36</v>
      </c>
      <c r="F3" s="139" t="s">
        <v>37</v>
      </c>
      <c r="G3" s="176" t="s">
        <v>3</v>
      </c>
      <c r="H3" s="177"/>
      <c r="I3" s="178" t="s">
        <v>4</v>
      </c>
      <c r="J3" s="178"/>
      <c r="K3" s="162" t="s">
        <v>5</v>
      </c>
      <c r="L3" s="162" t="s">
        <v>31</v>
      </c>
      <c r="M3" s="131" t="s">
        <v>6</v>
      </c>
    </row>
    <row r="4" spans="1:20" ht="22.5" customHeight="1">
      <c r="A4" s="175"/>
      <c r="B4" s="140"/>
      <c r="C4" s="140"/>
      <c r="D4" s="140"/>
      <c r="E4" s="140"/>
      <c r="F4" s="140"/>
      <c r="G4" s="20" t="s">
        <v>32</v>
      </c>
      <c r="H4" s="20" t="s">
        <v>30</v>
      </c>
      <c r="I4" s="20" t="s">
        <v>33</v>
      </c>
      <c r="J4" s="20" t="s">
        <v>34</v>
      </c>
      <c r="K4" s="148"/>
      <c r="L4" s="148"/>
      <c r="M4" s="131"/>
    </row>
    <row r="5" spans="1:20" ht="25.5" customHeight="1">
      <c r="A5" s="22" t="s">
        <v>9</v>
      </c>
      <c r="B5" s="15" t="s">
        <v>7</v>
      </c>
      <c r="C5" s="16">
        <v>2012</v>
      </c>
      <c r="D5" s="10" t="s">
        <v>73</v>
      </c>
      <c r="E5" s="10" t="s">
        <v>74</v>
      </c>
      <c r="F5" s="11">
        <v>250</v>
      </c>
      <c r="G5" s="12">
        <v>585</v>
      </c>
      <c r="H5" s="12">
        <f t="shared" ref="H5:H44" si="0">SUM(F5*G5)</f>
        <v>146250</v>
      </c>
      <c r="I5" s="6"/>
      <c r="J5" s="6"/>
      <c r="K5" s="7"/>
      <c r="L5" s="5">
        <f>H5/20</f>
        <v>7312.5</v>
      </c>
      <c r="M5" s="3"/>
    </row>
    <row r="6" spans="1:20" ht="25.5" customHeight="1">
      <c r="A6" s="23" t="s">
        <v>10</v>
      </c>
      <c r="B6" s="15" t="s">
        <v>7</v>
      </c>
      <c r="C6" s="16">
        <v>2012</v>
      </c>
      <c r="D6" s="10" t="s">
        <v>73</v>
      </c>
      <c r="E6" s="10" t="s">
        <v>74</v>
      </c>
      <c r="F6" s="11">
        <v>250</v>
      </c>
      <c r="G6" s="12">
        <v>585</v>
      </c>
      <c r="H6" s="12">
        <f t="shared" si="0"/>
        <v>146250</v>
      </c>
      <c r="I6" s="6"/>
      <c r="J6" s="6"/>
      <c r="K6" s="7"/>
      <c r="L6" s="5">
        <f t="shared" ref="L6:L9" si="1">H6/20</f>
        <v>7312.5</v>
      </c>
      <c r="M6" s="3"/>
    </row>
    <row r="7" spans="1:20" ht="25.5" customHeight="1">
      <c r="A7" s="23" t="s">
        <v>11</v>
      </c>
      <c r="B7" s="15" t="s">
        <v>7</v>
      </c>
      <c r="C7" s="16">
        <v>2012</v>
      </c>
      <c r="D7" s="10" t="s">
        <v>73</v>
      </c>
      <c r="E7" s="10" t="s">
        <v>75</v>
      </c>
      <c r="F7" s="11">
        <v>250</v>
      </c>
      <c r="G7" s="12">
        <v>585</v>
      </c>
      <c r="H7" s="12">
        <f t="shared" si="0"/>
        <v>146250</v>
      </c>
      <c r="I7" s="6"/>
      <c r="J7" s="6"/>
      <c r="K7" s="7"/>
      <c r="L7" s="5">
        <f t="shared" si="1"/>
        <v>7312.5</v>
      </c>
      <c r="M7" s="3"/>
    </row>
    <row r="8" spans="1:20" ht="25.5" customHeight="1">
      <c r="A8" s="23" t="s">
        <v>12</v>
      </c>
      <c r="B8" s="15" t="s">
        <v>7</v>
      </c>
      <c r="C8" s="16">
        <v>2012</v>
      </c>
      <c r="D8" s="10" t="s">
        <v>73</v>
      </c>
      <c r="E8" s="10" t="s">
        <v>75</v>
      </c>
      <c r="F8" s="11">
        <v>250</v>
      </c>
      <c r="G8" s="12">
        <v>585</v>
      </c>
      <c r="H8" s="12">
        <f t="shared" si="0"/>
        <v>146250</v>
      </c>
      <c r="I8" s="6"/>
      <c r="J8" s="6"/>
      <c r="K8" s="7"/>
      <c r="L8" s="5">
        <f t="shared" si="1"/>
        <v>7312.5</v>
      </c>
      <c r="M8" s="3"/>
    </row>
    <row r="9" spans="1:20" ht="25.5" customHeight="1">
      <c r="A9" s="23" t="s">
        <v>13</v>
      </c>
      <c r="B9" s="15" t="s">
        <v>7</v>
      </c>
      <c r="C9" s="16">
        <v>2012</v>
      </c>
      <c r="D9" s="10" t="s">
        <v>73</v>
      </c>
      <c r="E9" s="10" t="s">
        <v>76</v>
      </c>
      <c r="F9" s="11">
        <v>250</v>
      </c>
      <c r="G9" s="12">
        <v>585</v>
      </c>
      <c r="H9" s="12">
        <f t="shared" si="0"/>
        <v>146250</v>
      </c>
      <c r="I9" s="6"/>
      <c r="J9" s="6"/>
      <c r="K9" s="7"/>
      <c r="L9" s="5">
        <f t="shared" si="1"/>
        <v>7312.5</v>
      </c>
      <c r="M9" s="3"/>
    </row>
    <row r="10" spans="1:20" ht="25.5" customHeight="1">
      <c r="A10" s="23" t="s">
        <v>14</v>
      </c>
      <c r="B10" s="15" t="s">
        <v>7</v>
      </c>
      <c r="C10" s="16">
        <v>2012</v>
      </c>
      <c r="D10" s="10" t="s">
        <v>73</v>
      </c>
      <c r="E10" s="10" t="s">
        <v>76</v>
      </c>
      <c r="F10" s="11">
        <v>250</v>
      </c>
      <c r="G10" s="12">
        <v>585</v>
      </c>
      <c r="H10" s="12">
        <f t="shared" si="0"/>
        <v>146250</v>
      </c>
      <c r="I10" s="6"/>
      <c r="J10" s="6"/>
      <c r="K10" s="7"/>
      <c r="L10" s="5">
        <f>H10/20</f>
        <v>7312.5</v>
      </c>
      <c r="M10" s="3"/>
    </row>
    <row r="11" spans="1:20" ht="25.5" customHeight="1">
      <c r="A11" s="23" t="s">
        <v>15</v>
      </c>
      <c r="B11" s="15" t="s">
        <v>7</v>
      </c>
      <c r="C11" s="16">
        <v>2012</v>
      </c>
      <c r="D11" s="10" t="s">
        <v>73</v>
      </c>
      <c r="E11" s="10" t="s">
        <v>77</v>
      </c>
      <c r="F11" s="11">
        <v>250</v>
      </c>
      <c r="G11" s="12">
        <v>585</v>
      </c>
      <c r="H11" s="12">
        <f t="shared" si="0"/>
        <v>146250</v>
      </c>
      <c r="I11" s="6"/>
      <c r="J11" s="6"/>
      <c r="K11" s="7"/>
      <c r="L11" s="5">
        <f>H11/20</f>
        <v>7312.5</v>
      </c>
      <c r="M11" s="3"/>
    </row>
    <row r="12" spans="1:20" ht="25.5" customHeight="1">
      <c r="A12" s="23" t="s">
        <v>16</v>
      </c>
      <c r="B12" s="15" t="s">
        <v>7</v>
      </c>
      <c r="C12" s="16">
        <v>2012</v>
      </c>
      <c r="D12" s="10" t="s">
        <v>73</v>
      </c>
      <c r="E12" s="10" t="s">
        <v>77</v>
      </c>
      <c r="F12" s="11">
        <v>250</v>
      </c>
      <c r="G12" s="12">
        <v>585</v>
      </c>
      <c r="H12" s="12">
        <f t="shared" si="0"/>
        <v>146250</v>
      </c>
      <c r="I12" s="6"/>
      <c r="J12" s="6"/>
      <c r="K12" s="7"/>
      <c r="L12" s="5">
        <f>H12/20</f>
        <v>7312.5</v>
      </c>
      <c r="M12" s="3"/>
    </row>
    <row r="13" spans="1:20" ht="25.5" customHeight="1">
      <c r="A13" s="23" t="s">
        <v>17</v>
      </c>
      <c r="B13" s="15" t="s">
        <v>7</v>
      </c>
      <c r="C13" s="16">
        <v>2012</v>
      </c>
      <c r="D13" s="10" t="s">
        <v>73</v>
      </c>
      <c r="E13" s="10" t="s">
        <v>78</v>
      </c>
      <c r="F13" s="11">
        <v>250</v>
      </c>
      <c r="G13" s="12">
        <v>585</v>
      </c>
      <c r="H13" s="12">
        <f t="shared" si="0"/>
        <v>146250</v>
      </c>
      <c r="I13" s="6"/>
      <c r="J13" s="6"/>
      <c r="K13" s="7"/>
      <c r="L13" s="5">
        <f>H13/20</f>
        <v>7312.5</v>
      </c>
      <c r="M13" s="3"/>
    </row>
    <row r="14" spans="1:20" ht="25.5" customHeight="1">
      <c r="A14" s="23" t="s">
        <v>18</v>
      </c>
      <c r="B14" s="15" t="s">
        <v>7</v>
      </c>
      <c r="C14" s="16">
        <v>2012</v>
      </c>
      <c r="D14" s="10" t="s">
        <v>73</v>
      </c>
      <c r="E14" s="10" t="s">
        <v>78</v>
      </c>
      <c r="F14" s="11">
        <v>250</v>
      </c>
      <c r="G14" s="12">
        <v>585</v>
      </c>
      <c r="H14" s="12">
        <f t="shared" si="0"/>
        <v>146250</v>
      </c>
      <c r="I14" s="6"/>
      <c r="J14" s="6"/>
      <c r="K14" s="7"/>
      <c r="L14" s="5">
        <f t="shared" ref="L14" si="2">H14/20</f>
        <v>7312.5</v>
      </c>
      <c r="M14" s="3"/>
    </row>
    <row r="15" spans="1:20" ht="25.5" customHeight="1">
      <c r="A15" s="23" t="s">
        <v>19</v>
      </c>
      <c r="B15" s="15" t="s">
        <v>7</v>
      </c>
      <c r="C15" s="16">
        <v>2012</v>
      </c>
      <c r="D15" s="10" t="s">
        <v>73</v>
      </c>
      <c r="E15" s="10" t="s">
        <v>79</v>
      </c>
      <c r="F15" s="11">
        <v>250</v>
      </c>
      <c r="G15" s="12">
        <v>585</v>
      </c>
      <c r="H15" s="12">
        <f t="shared" si="0"/>
        <v>146250</v>
      </c>
      <c r="I15" s="6"/>
      <c r="J15" s="6"/>
      <c r="K15" s="7"/>
      <c r="L15" s="5">
        <f>H15/20</f>
        <v>7312.5</v>
      </c>
      <c r="M15" s="3"/>
    </row>
    <row r="16" spans="1:20" ht="25.5" customHeight="1">
      <c r="A16" s="23" t="s">
        <v>20</v>
      </c>
      <c r="B16" s="15" t="s">
        <v>7</v>
      </c>
      <c r="C16" s="16">
        <v>2012</v>
      </c>
      <c r="D16" s="10" t="s">
        <v>73</v>
      </c>
      <c r="E16" s="10" t="s">
        <v>79</v>
      </c>
      <c r="F16" s="11">
        <v>250</v>
      </c>
      <c r="G16" s="12">
        <v>585</v>
      </c>
      <c r="H16" s="12">
        <f t="shared" si="0"/>
        <v>146250</v>
      </c>
      <c r="I16" s="6"/>
      <c r="J16" s="6"/>
      <c r="K16" s="7"/>
      <c r="L16" s="5">
        <f t="shared" ref="L16:L19" si="3">H16/20</f>
        <v>7312.5</v>
      </c>
      <c r="M16" s="3"/>
    </row>
    <row r="17" spans="1:13" ht="25.5" customHeight="1">
      <c r="A17" s="23" t="s">
        <v>21</v>
      </c>
      <c r="B17" s="15" t="s">
        <v>7</v>
      </c>
      <c r="C17" s="16">
        <v>2012</v>
      </c>
      <c r="D17" s="10" t="s">
        <v>73</v>
      </c>
      <c r="E17" s="10" t="s">
        <v>80</v>
      </c>
      <c r="F17" s="11">
        <v>250</v>
      </c>
      <c r="G17" s="12">
        <v>585</v>
      </c>
      <c r="H17" s="12">
        <f t="shared" si="0"/>
        <v>146250</v>
      </c>
      <c r="I17" s="6"/>
      <c r="J17" s="6"/>
      <c r="K17" s="7"/>
      <c r="L17" s="5">
        <f t="shared" si="3"/>
        <v>7312.5</v>
      </c>
      <c r="M17" s="3"/>
    </row>
    <row r="18" spans="1:13" ht="25.5" customHeight="1">
      <c r="A18" s="23" t="s">
        <v>22</v>
      </c>
      <c r="B18" s="15" t="s">
        <v>7</v>
      </c>
      <c r="C18" s="16">
        <v>2012</v>
      </c>
      <c r="D18" s="10" t="s">
        <v>73</v>
      </c>
      <c r="E18" s="10" t="s">
        <v>80</v>
      </c>
      <c r="F18" s="11">
        <v>250</v>
      </c>
      <c r="G18" s="12">
        <v>585</v>
      </c>
      <c r="H18" s="12">
        <f t="shared" si="0"/>
        <v>146250</v>
      </c>
      <c r="I18" s="6"/>
      <c r="J18" s="6"/>
      <c r="K18" s="7"/>
      <c r="L18" s="5">
        <f t="shared" si="3"/>
        <v>7312.5</v>
      </c>
      <c r="M18" s="3"/>
    </row>
    <row r="19" spans="1:13" ht="25.5" customHeight="1">
      <c r="A19" s="23" t="s">
        <v>23</v>
      </c>
      <c r="B19" s="15" t="s">
        <v>7</v>
      </c>
      <c r="C19" s="16">
        <v>2012</v>
      </c>
      <c r="D19" s="10" t="s">
        <v>73</v>
      </c>
      <c r="E19" s="10" t="s">
        <v>81</v>
      </c>
      <c r="F19" s="11">
        <v>250</v>
      </c>
      <c r="G19" s="12">
        <v>585</v>
      </c>
      <c r="H19" s="12">
        <f t="shared" si="0"/>
        <v>146250</v>
      </c>
      <c r="I19" s="6"/>
      <c r="J19" s="6"/>
      <c r="K19" s="7"/>
      <c r="L19" s="5">
        <f t="shared" si="3"/>
        <v>7312.5</v>
      </c>
      <c r="M19" s="3"/>
    </row>
    <row r="20" spans="1:13" ht="25.5" customHeight="1">
      <c r="A20" s="23" t="s">
        <v>24</v>
      </c>
      <c r="B20" s="15" t="s">
        <v>7</v>
      </c>
      <c r="C20" s="16">
        <v>2012</v>
      </c>
      <c r="D20" s="10" t="s">
        <v>73</v>
      </c>
      <c r="E20" s="10" t="s">
        <v>81</v>
      </c>
      <c r="F20" s="11">
        <v>250</v>
      </c>
      <c r="G20" s="12">
        <v>585</v>
      </c>
      <c r="H20" s="12">
        <f t="shared" si="0"/>
        <v>146250</v>
      </c>
      <c r="I20" s="6"/>
      <c r="J20" s="6"/>
      <c r="K20" s="7"/>
      <c r="L20" s="5">
        <f>H20/20</f>
        <v>7312.5</v>
      </c>
      <c r="M20" s="3"/>
    </row>
    <row r="21" spans="1:13" ht="25.5" customHeight="1">
      <c r="A21" s="23" t="s">
        <v>25</v>
      </c>
      <c r="B21" s="15" t="s">
        <v>7</v>
      </c>
      <c r="C21" s="16">
        <v>2012</v>
      </c>
      <c r="D21" s="10" t="s">
        <v>73</v>
      </c>
      <c r="E21" s="10" t="s">
        <v>82</v>
      </c>
      <c r="F21" s="11">
        <v>250</v>
      </c>
      <c r="G21" s="12">
        <v>585</v>
      </c>
      <c r="H21" s="12">
        <f t="shared" si="0"/>
        <v>146250</v>
      </c>
      <c r="I21" s="6"/>
      <c r="J21" s="6"/>
      <c r="K21" s="7"/>
      <c r="L21" s="5">
        <f>H21/20</f>
        <v>7312.5</v>
      </c>
      <c r="M21" s="3"/>
    </row>
    <row r="22" spans="1:13" ht="25.5" customHeight="1">
      <c r="A22" s="23" t="s">
        <v>26</v>
      </c>
      <c r="B22" s="15" t="s">
        <v>7</v>
      </c>
      <c r="C22" s="16">
        <v>2012</v>
      </c>
      <c r="D22" s="10" t="s">
        <v>73</v>
      </c>
      <c r="E22" s="10" t="s">
        <v>82</v>
      </c>
      <c r="F22" s="11">
        <v>250</v>
      </c>
      <c r="G22" s="12">
        <v>585</v>
      </c>
      <c r="H22" s="12">
        <f t="shared" si="0"/>
        <v>146250</v>
      </c>
      <c r="I22" s="6"/>
      <c r="J22" s="6"/>
      <c r="K22" s="7"/>
      <c r="L22" s="5">
        <f>H22/20</f>
        <v>7312.5</v>
      </c>
      <c r="M22" s="3"/>
    </row>
    <row r="23" spans="1:13" ht="25.5" customHeight="1">
      <c r="A23" s="23" t="s">
        <v>27</v>
      </c>
      <c r="B23" s="15" t="s">
        <v>7</v>
      </c>
      <c r="C23" s="16">
        <v>2012</v>
      </c>
      <c r="D23" s="10" t="s">
        <v>73</v>
      </c>
      <c r="E23" s="10" t="s">
        <v>83</v>
      </c>
      <c r="F23" s="11">
        <v>250</v>
      </c>
      <c r="G23" s="12">
        <v>585</v>
      </c>
      <c r="H23" s="12">
        <f t="shared" si="0"/>
        <v>146250</v>
      </c>
      <c r="I23" s="6"/>
      <c r="J23" s="6"/>
      <c r="K23" s="7"/>
      <c r="L23" s="5">
        <f>H23/20</f>
        <v>7312.5</v>
      </c>
      <c r="M23" s="3"/>
    </row>
    <row r="24" spans="1:13" ht="25.5" customHeight="1">
      <c r="A24" s="23" t="s">
        <v>28</v>
      </c>
      <c r="B24" s="15" t="s">
        <v>7</v>
      </c>
      <c r="C24" s="16">
        <v>2012</v>
      </c>
      <c r="D24" s="10" t="s">
        <v>73</v>
      </c>
      <c r="E24" s="10" t="s">
        <v>83</v>
      </c>
      <c r="F24" s="11">
        <v>250</v>
      </c>
      <c r="G24" s="12">
        <v>585</v>
      </c>
      <c r="H24" s="12">
        <f t="shared" si="0"/>
        <v>146250</v>
      </c>
      <c r="I24" s="6"/>
      <c r="J24" s="6"/>
      <c r="K24" s="7"/>
      <c r="L24" s="5">
        <f t="shared" ref="L24" si="4">H24/20</f>
        <v>7312.5</v>
      </c>
      <c r="M24" s="3"/>
    </row>
    <row r="25" spans="1:13" ht="25.5" customHeight="1">
      <c r="A25" s="23" t="s">
        <v>39</v>
      </c>
      <c r="B25" s="15" t="s">
        <v>7</v>
      </c>
      <c r="C25" s="16">
        <v>2012</v>
      </c>
      <c r="D25" s="10" t="s">
        <v>73</v>
      </c>
      <c r="E25" s="10" t="s">
        <v>84</v>
      </c>
      <c r="F25" s="11">
        <v>250</v>
      </c>
      <c r="G25" s="12">
        <v>585</v>
      </c>
      <c r="H25" s="12">
        <f t="shared" si="0"/>
        <v>146250</v>
      </c>
      <c r="I25" s="6"/>
      <c r="J25" s="6"/>
      <c r="K25" s="7"/>
      <c r="L25" s="5">
        <f>H25/20</f>
        <v>7312.5</v>
      </c>
      <c r="M25" s="3"/>
    </row>
    <row r="26" spans="1:13" ht="25.5" customHeight="1">
      <c r="A26" s="23" t="s">
        <v>40</v>
      </c>
      <c r="B26" s="15" t="s">
        <v>7</v>
      </c>
      <c r="C26" s="16">
        <v>2012</v>
      </c>
      <c r="D26" s="10" t="s">
        <v>73</v>
      </c>
      <c r="E26" s="10" t="s">
        <v>84</v>
      </c>
      <c r="F26" s="11">
        <v>250</v>
      </c>
      <c r="G26" s="12">
        <v>585</v>
      </c>
      <c r="H26" s="12">
        <f t="shared" si="0"/>
        <v>146250</v>
      </c>
      <c r="I26" s="6"/>
      <c r="J26" s="6"/>
      <c r="K26" s="7"/>
      <c r="L26" s="5">
        <f t="shared" ref="L26:L29" si="5">H26/20</f>
        <v>7312.5</v>
      </c>
      <c r="M26" s="3"/>
    </row>
    <row r="27" spans="1:13" ht="25.5" customHeight="1">
      <c r="A27" s="23" t="s">
        <v>41</v>
      </c>
      <c r="B27" s="15" t="s">
        <v>7</v>
      </c>
      <c r="C27" s="16">
        <v>2012</v>
      </c>
      <c r="D27" s="10" t="s">
        <v>73</v>
      </c>
      <c r="E27" s="10" t="s">
        <v>85</v>
      </c>
      <c r="F27" s="11">
        <v>250</v>
      </c>
      <c r="G27" s="12">
        <v>585</v>
      </c>
      <c r="H27" s="12">
        <f t="shared" si="0"/>
        <v>146250</v>
      </c>
      <c r="I27" s="6"/>
      <c r="J27" s="6"/>
      <c r="K27" s="7"/>
      <c r="L27" s="5">
        <f t="shared" si="5"/>
        <v>7312.5</v>
      </c>
      <c r="M27" s="3"/>
    </row>
    <row r="28" spans="1:13" ht="25.5" customHeight="1">
      <c r="A28" s="23" t="s">
        <v>42</v>
      </c>
      <c r="B28" s="15" t="s">
        <v>7</v>
      </c>
      <c r="C28" s="16">
        <v>2012</v>
      </c>
      <c r="D28" s="10" t="s">
        <v>73</v>
      </c>
      <c r="E28" s="10" t="s">
        <v>85</v>
      </c>
      <c r="F28" s="11">
        <v>250</v>
      </c>
      <c r="G28" s="12">
        <v>585</v>
      </c>
      <c r="H28" s="12">
        <f t="shared" si="0"/>
        <v>146250</v>
      </c>
      <c r="I28" s="6"/>
      <c r="J28" s="6"/>
      <c r="K28" s="7"/>
      <c r="L28" s="5">
        <f t="shared" si="5"/>
        <v>7312.5</v>
      </c>
      <c r="M28" s="3"/>
    </row>
    <row r="29" spans="1:13" ht="25.5" customHeight="1">
      <c r="A29" s="23" t="s">
        <v>43</v>
      </c>
      <c r="B29" s="15" t="s">
        <v>7</v>
      </c>
      <c r="C29" s="16">
        <v>2012</v>
      </c>
      <c r="D29" s="10" t="s">
        <v>73</v>
      </c>
      <c r="E29" s="10" t="s">
        <v>86</v>
      </c>
      <c r="F29" s="11">
        <v>250</v>
      </c>
      <c r="G29" s="12">
        <v>585</v>
      </c>
      <c r="H29" s="12">
        <f t="shared" si="0"/>
        <v>146250</v>
      </c>
      <c r="I29" s="6"/>
      <c r="J29" s="6"/>
      <c r="K29" s="7"/>
      <c r="L29" s="5">
        <f t="shared" si="5"/>
        <v>7312.5</v>
      </c>
      <c r="M29" s="3"/>
    </row>
    <row r="30" spans="1:13" ht="25.5" customHeight="1">
      <c r="A30" s="23" t="s">
        <v>44</v>
      </c>
      <c r="B30" s="15" t="s">
        <v>7</v>
      </c>
      <c r="C30" s="16">
        <v>2012</v>
      </c>
      <c r="D30" s="10" t="s">
        <v>73</v>
      </c>
      <c r="E30" s="10" t="s">
        <v>86</v>
      </c>
      <c r="F30" s="11">
        <v>250</v>
      </c>
      <c r="G30" s="12">
        <v>585</v>
      </c>
      <c r="H30" s="12">
        <f t="shared" si="0"/>
        <v>146250</v>
      </c>
      <c r="I30" s="6"/>
      <c r="J30" s="6"/>
      <c r="K30" s="7"/>
      <c r="L30" s="5">
        <f>H30/20</f>
        <v>7312.5</v>
      </c>
      <c r="M30" s="3"/>
    </row>
    <row r="31" spans="1:13" ht="25.5" customHeight="1">
      <c r="A31" s="23" t="s">
        <v>45</v>
      </c>
      <c r="B31" s="15" t="s">
        <v>7</v>
      </c>
      <c r="C31" s="16">
        <v>2012</v>
      </c>
      <c r="D31" s="10" t="s">
        <v>73</v>
      </c>
      <c r="E31" s="10" t="s">
        <v>87</v>
      </c>
      <c r="F31" s="11">
        <v>250</v>
      </c>
      <c r="G31" s="12">
        <v>585</v>
      </c>
      <c r="H31" s="12">
        <f t="shared" si="0"/>
        <v>146250</v>
      </c>
      <c r="I31" s="6"/>
      <c r="J31" s="6"/>
      <c r="K31" s="7"/>
      <c r="L31" s="5">
        <f>H31/20</f>
        <v>7312.5</v>
      </c>
      <c r="M31" s="3"/>
    </row>
    <row r="32" spans="1:13" ht="25.5" customHeight="1">
      <c r="A32" s="23" t="s">
        <v>46</v>
      </c>
      <c r="B32" s="15" t="s">
        <v>7</v>
      </c>
      <c r="C32" s="16">
        <v>2012</v>
      </c>
      <c r="D32" s="10" t="s">
        <v>73</v>
      </c>
      <c r="E32" s="10" t="s">
        <v>87</v>
      </c>
      <c r="F32" s="11">
        <v>250</v>
      </c>
      <c r="G32" s="12">
        <v>585</v>
      </c>
      <c r="H32" s="12">
        <f t="shared" si="0"/>
        <v>146250</v>
      </c>
      <c r="I32" s="6"/>
      <c r="J32" s="6"/>
      <c r="K32" s="7"/>
      <c r="L32" s="5">
        <f>H32/20</f>
        <v>7312.5</v>
      </c>
      <c r="M32" s="3"/>
    </row>
    <row r="33" spans="1:13" ht="25.5" customHeight="1">
      <c r="A33" s="23" t="s">
        <v>47</v>
      </c>
      <c r="B33" s="15" t="s">
        <v>7</v>
      </c>
      <c r="C33" s="16">
        <v>2012</v>
      </c>
      <c r="D33" s="10" t="s">
        <v>73</v>
      </c>
      <c r="E33" s="10" t="s">
        <v>88</v>
      </c>
      <c r="F33" s="11">
        <v>250</v>
      </c>
      <c r="G33" s="12">
        <v>585</v>
      </c>
      <c r="H33" s="12">
        <f t="shared" si="0"/>
        <v>146250</v>
      </c>
      <c r="I33" s="6"/>
      <c r="J33" s="6"/>
      <c r="K33" s="7"/>
      <c r="L33" s="5">
        <f>H33/20</f>
        <v>7312.5</v>
      </c>
      <c r="M33" s="3"/>
    </row>
    <row r="34" spans="1:13" ht="25.5" customHeight="1">
      <c r="A34" s="23" t="s">
        <v>48</v>
      </c>
      <c r="B34" s="15" t="s">
        <v>7</v>
      </c>
      <c r="C34" s="16">
        <v>2012</v>
      </c>
      <c r="D34" s="10" t="s">
        <v>73</v>
      </c>
      <c r="E34" s="10" t="s">
        <v>88</v>
      </c>
      <c r="F34" s="11">
        <v>250</v>
      </c>
      <c r="G34" s="12">
        <v>585</v>
      </c>
      <c r="H34" s="12">
        <f t="shared" si="0"/>
        <v>146250</v>
      </c>
      <c r="I34" s="6"/>
      <c r="J34" s="6"/>
      <c r="K34" s="7"/>
      <c r="L34" s="5">
        <f t="shared" ref="L34" si="6">H34/20</f>
        <v>7312.5</v>
      </c>
      <c r="M34" s="3"/>
    </row>
    <row r="35" spans="1:13" ht="25.5" customHeight="1">
      <c r="A35" s="23" t="s">
        <v>49</v>
      </c>
      <c r="B35" s="15" t="s">
        <v>7</v>
      </c>
      <c r="C35" s="16">
        <v>2012</v>
      </c>
      <c r="D35" s="10" t="s">
        <v>73</v>
      </c>
      <c r="E35" s="10" t="s">
        <v>89</v>
      </c>
      <c r="F35" s="11">
        <v>250</v>
      </c>
      <c r="G35" s="12">
        <v>585</v>
      </c>
      <c r="H35" s="12">
        <f t="shared" si="0"/>
        <v>146250</v>
      </c>
      <c r="I35" s="6"/>
      <c r="J35" s="6"/>
      <c r="K35" s="7"/>
      <c r="L35" s="5">
        <f>H35/20</f>
        <v>7312.5</v>
      </c>
      <c r="M35" s="3"/>
    </row>
    <row r="36" spans="1:13" ht="25.5" customHeight="1">
      <c r="A36" s="23" t="s">
        <v>50</v>
      </c>
      <c r="B36" s="15" t="s">
        <v>7</v>
      </c>
      <c r="C36" s="16">
        <v>2012</v>
      </c>
      <c r="D36" s="10" t="s">
        <v>73</v>
      </c>
      <c r="E36" s="10" t="s">
        <v>89</v>
      </c>
      <c r="F36" s="11">
        <v>250</v>
      </c>
      <c r="G36" s="12">
        <v>585</v>
      </c>
      <c r="H36" s="12">
        <f t="shared" si="0"/>
        <v>146250</v>
      </c>
      <c r="I36" s="6"/>
      <c r="J36" s="6"/>
      <c r="K36" s="7"/>
      <c r="L36" s="5">
        <f t="shared" ref="L36:L39" si="7">H36/20</f>
        <v>7312.5</v>
      </c>
      <c r="M36" s="3"/>
    </row>
    <row r="37" spans="1:13" ht="25.5" customHeight="1">
      <c r="A37" s="23" t="s">
        <v>51</v>
      </c>
      <c r="B37" s="15" t="s">
        <v>7</v>
      </c>
      <c r="C37" s="16">
        <v>2012</v>
      </c>
      <c r="D37" s="10" t="s">
        <v>73</v>
      </c>
      <c r="E37" s="10" t="s">
        <v>90</v>
      </c>
      <c r="F37" s="11">
        <v>250</v>
      </c>
      <c r="G37" s="12">
        <v>585</v>
      </c>
      <c r="H37" s="12">
        <f t="shared" si="0"/>
        <v>146250</v>
      </c>
      <c r="I37" s="6"/>
      <c r="J37" s="6"/>
      <c r="K37" s="7"/>
      <c r="L37" s="5">
        <f t="shared" si="7"/>
        <v>7312.5</v>
      </c>
      <c r="M37" s="3"/>
    </row>
    <row r="38" spans="1:13" ht="25.5" customHeight="1">
      <c r="A38" s="23" t="s">
        <v>52</v>
      </c>
      <c r="B38" s="15" t="s">
        <v>7</v>
      </c>
      <c r="C38" s="16">
        <v>2012</v>
      </c>
      <c r="D38" s="10" t="s">
        <v>73</v>
      </c>
      <c r="E38" s="10" t="s">
        <v>90</v>
      </c>
      <c r="F38" s="11">
        <v>250</v>
      </c>
      <c r="G38" s="12">
        <v>585</v>
      </c>
      <c r="H38" s="12">
        <f t="shared" si="0"/>
        <v>146250</v>
      </c>
      <c r="I38" s="6"/>
      <c r="J38" s="6"/>
      <c r="K38" s="7"/>
      <c r="L38" s="5">
        <f t="shared" si="7"/>
        <v>7312.5</v>
      </c>
      <c r="M38" s="3"/>
    </row>
    <row r="39" spans="1:13" ht="25.5" customHeight="1">
      <c r="A39" s="23" t="s">
        <v>53</v>
      </c>
      <c r="B39" s="15" t="s">
        <v>7</v>
      </c>
      <c r="C39" s="16">
        <v>2012</v>
      </c>
      <c r="D39" s="10" t="s">
        <v>73</v>
      </c>
      <c r="E39" s="10" t="s">
        <v>91</v>
      </c>
      <c r="F39" s="11">
        <v>250</v>
      </c>
      <c r="G39" s="12">
        <v>585</v>
      </c>
      <c r="H39" s="12">
        <f t="shared" si="0"/>
        <v>146250</v>
      </c>
      <c r="I39" s="6"/>
      <c r="J39" s="6"/>
      <c r="K39" s="7"/>
      <c r="L39" s="5">
        <f t="shared" si="7"/>
        <v>7312.5</v>
      </c>
      <c r="M39" s="3"/>
    </row>
    <row r="40" spans="1:13" ht="25.5" customHeight="1">
      <c r="A40" s="23" t="s">
        <v>54</v>
      </c>
      <c r="B40" s="15" t="s">
        <v>7</v>
      </c>
      <c r="C40" s="16">
        <v>2012</v>
      </c>
      <c r="D40" s="10" t="s">
        <v>73</v>
      </c>
      <c r="E40" s="10" t="s">
        <v>91</v>
      </c>
      <c r="F40" s="11">
        <v>250</v>
      </c>
      <c r="G40" s="12">
        <v>585</v>
      </c>
      <c r="H40" s="12">
        <f t="shared" si="0"/>
        <v>146250</v>
      </c>
      <c r="I40" s="6"/>
      <c r="J40" s="6"/>
      <c r="K40" s="7"/>
      <c r="L40" s="5">
        <f>H40/20</f>
        <v>7312.5</v>
      </c>
      <c r="M40" s="3"/>
    </row>
    <row r="41" spans="1:13" ht="25.5" customHeight="1">
      <c r="A41" s="23" t="s">
        <v>55</v>
      </c>
      <c r="B41" s="15" t="s">
        <v>7</v>
      </c>
      <c r="C41" s="16">
        <v>2012</v>
      </c>
      <c r="D41" s="10" t="s">
        <v>73</v>
      </c>
      <c r="E41" s="10" t="s">
        <v>92</v>
      </c>
      <c r="F41" s="11">
        <v>250</v>
      </c>
      <c r="G41" s="12">
        <v>585</v>
      </c>
      <c r="H41" s="12">
        <f t="shared" si="0"/>
        <v>146250</v>
      </c>
      <c r="I41" s="6"/>
      <c r="J41" s="6"/>
      <c r="K41" s="7"/>
      <c r="L41" s="5">
        <f>H41/20</f>
        <v>7312.5</v>
      </c>
      <c r="M41" s="3"/>
    </row>
    <row r="42" spans="1:13" ht="25.5" customHeight="1">
      <c r="A42" s="23" t="s">
        <v>56</v>
      </c>
      <c r="B42" s="15" t="s">
        <v>7</v>
      </c>
      <c r="C42" s="16">
        <v>2012</v>
      </c>
      <c r="D42" s="10" t="s">
        <v>73</v>
      </c>
      <c r="E42" s="10" t="s">
        <v>92</v>
      </c>
      <c r="F42" s="11">
        <v>250</v>
      </c>
      <c r="G42" s="12">
        <v>585</v>
      </c>
      <c r="H42" s="12">
        <f t="shared" si="0"/>
        <v>146250</v>
      </c>
      <c r="I42" s="6"/>
      <c r="J42" s="6"/>
      <c r="K42" s="7"/>
      <c r="L42" s="5">
        <f>H42/20</f>
        <v>7312.5</v>
      </c>
      <c r="M42" s="3"/>
    </row>
    <row r="43" spans="1:13" ht="25.5" customHeight="1">
      <c r="A43" s="23" t="s">
        <v>57</v>
      </c>
      <c r="B43" s="15" t="s">
        <v>7</v>
      </c>
      <c r="C43" s="16">
        <v>2012</v>
      </c>
      <c r="D43" s="10" t="s">
        <v>73</v>
      </c>
      <c r="E43" s="10" t="s">
        <v>93</v>
      </c>
      <c r="F43" s="11">
        <v>250</v>
      </c>
      <c r="G43" s="12">
        <v>585</v>
      </c>
      <c r="H43" s="12">
        <f t="shared" si="0"/>
        <v>146250</v>
      </c>
      <c r="I43" s="6"/>
      <c r="J43" s="6"/>
      <c r="K43" s="7"/>
      <c r="L43" s="5">
        <f>H43/20</f>
        <v>7312.5</v>
      </c>
      <c r="M43" s="3"/>
    </row>
    <row r="44" spans="1:13" ht="25.5" customHeight="1">
      <c r="A44" s="23" t="s">
        <v>58</v>
      </c>
      <c r="B44" s="15" t="s">
        <v>7</v>
      </c>
      <c r="C44" s="16">
        <v>2012</v>
      </c>
      <c r="D44" s="10" t="s">
        <v>73</v>
      </c>
      <c r="E44" s="10" t="s">
        <v>93</v>
      </c>
      <c r="F44" s="11">
        <v>250</v>
      </c>
      <c r="G44" s="12">
        <v>585</v>
      </c>
      <c r="H44" s="12">
        <f t="shared" si="0"/>
        <v>146250</v>
      </c>
      <c r="I44" s="6"/>
      <c r="J44" s="6"/>
      <c r="K44" s="7"/>
      <c r="L44" s="5">
        <f t="shared" ref="L44" si="8">H44/20</f>
        <v>7312.5</v>
      </c>
      <c r="M44" s="3"/>
    </row>
    <row r="45" spans="1:13" ht="20.25" customHeight="1">
      <c r="A45" s="173" t="s">
        <v>29</v>
      </c>
      <c r="B45" s="173"/>
      <c r="C45" s="173"/>
      <c r="D45" s="173"/>
      <c r="E45" s="173"/>
      <c r="F45" s="19">
        <f>SUM(F5:F44)</f>
        <v>10000</v>
      </c>
      <c r="G45" s="13"/>
      <c r="H45" s="14">
        <f t="shared" ref="H45" si="9">SUM(H5:H44)</f>
        <v>5850000</v>
      </c>
      <c r="I45" s="9"/>
      <c r="J45" s="9"/>
      <c r="K45" s="8"/>
      <c r="L45" s="24">
        <f>SUM(L5:L44)</f>
        <v>292500</v>
      </c>
      <c r="M45" s="4" t="e">
        <f>SUM(#REF!)</f>
        <v>#REF!</v>
      </c>
    </row>
    <row r="47" spans="1:13" ht="15.75">
      <c r="E47" s="135" t="s">
        <v>0</v>
      </c>
      <c r="F47" s="135"/>
      <c r="G47" s="135"/>
      <c r="H47" s="135"/>
      <c r="I47" s="135"/>
      <c r="J47" s="135"/>
      <c r="K47" s="135"/>
      <c r="L47" s="135"/>
    </row>
    <row r="49" spans="5:12">
      <c r="E49" s="132"/>
      <c r="F49" s="132"/>
      <c r="H49" s="132"/>
      <c r="I49" s="132"/>
      <c r="J49" s="132"/>
      <c r="K49" s="132"/>
      <c r="L49" s="132"/>
    </row>
    <row r="50" spans="5:12">
      <c r="E50" s="132"/>
      <c r="F50" s="132"/>
      <c r="H50" s="132"/>
      <c r="I50" s="132"/>
      <c r="J50" s="132"/>
      <c r="K50" s="132"/>
      <c r="L50" s="132"/>
    </row>
  </sheetData>
  <mergeCells count="19">
    <mergeCell ref="A1:M1"/>
    <mergeCell ref="A2:M2"/>
    <mergeCell ref="A3:A4"/>
    <mergeCell ref="B3:B4"/>
    <mergeCell ref="C3:C4"/>
    <mergeCell ref="D3:D4"/>
    <mergeCell ref="E3:E4"/>
    <mergeCell ref="F3:F4"/>
    <mergeCell ref="G3:H3"/>
    <mergeCell ref="I3:J3"/>
    <mergeCell ref="E50:F50"/>
    <mergeCell ref="H50:L50"/>
    <mergeCell ref="L3:L4"/>
    <mergeCell ref="M3:M4"/>
    <mergeCell ref="A45:E45"/>
    <mergeCell ref="E47:L47"/>
    <mergeCell ref="E49:F49"/>
    <mergeCell ref="H49:L49"/>
    <mergeCell ref="K3:K4"/>
  </mergeCells>
  <printOptions horizontalCentered="1"/>
  <pageMargins left="0.74803149606299213" right="0.35433070866141736" top="0.59055118110236227" bottom="0.59055118110236227" header="0.51181102362204722" footer="0.51181102362204722"/>
  <pageSetup paperSize="9" scale="68" fitToWidth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16</vt:i4>
      </vt:variant>
    </vt:vector>
  </HeadingPairs>
  <TitlesOfParts>
    <vt:vector size="24" baseType="lpstr">
      <vt:lpstr>14.02.2013</vt:lpstr>
      <vt:lpstr>12.03.2013</vt:lpstr>
      <vt:lpstr>19.03.2013 </vt:lpstr>
      <vt:lpstr>27.05.2013</vt:lpstr>
      <vt:lpstr>2400 TON YENİ</vt:lpstr>
      <vt:lpstr>10.12.2013</vt:lpstr>
      <vt:lpstr>16.12.2013</vt:lpstr>
      <vt:lpstr>07.12.2012</vt:lpstr>
      <vt:lpstr>'07.12.2012'!Yazdırma_Alanı</vt:lpstr>
      <vt:lpstr>'10.12.2013'!Yazdırma_Alanı</vt:lpstr>
      <vt:lpstr>'12.03.2013'!Yazdırma_Alanı</vt:lpstr>
      <vt:lpstr>'14.02.2013'!Yazdırma_Alanı</vt:lpstr>
      <vt:lpstr>'16.12.2013'!Yazdırma_Alanı</vt:lpstr>
      <vt:lpstr>'19.03.2013 '!Yazdırma_Alanı</vt:lpstr>
      <vt:lpstr>'2400 TON YENİ'!Yazdırma_Alanı</vt:lpstr>
      <vt:lpstr>'27.05.2013'!Yazdırma_Alanı</vt:lpstr>
      <vt:lpstr>'07.12.2012'!Yazdırma_Başlıkları</vt:lpstr>
      <vt:lpstr>'10.12.2013'!Yazdırma_Başlıkları</vt:lpstr>
      <vt:lpstr>'12.03.2013'!Yazdırma_Başlıkları</vt:lpstr>
      <vt:lpstr>'14.02.2013'!Yazdırma_Başlıkları</vt:lpstr>
      <vt:lpstr>'16.12.2013'!Yazdırma_Başlıkları</vt:lpstr>
      <vt:lpstr>'19.03.2013 '!Yazdırma_Başlıkları</vt:lpstr>
      <vt:lpstr>'2400 TON YENİ'!Yazdırma_Başlıkları</vt:lpstr>
      <vt:lpstr>'27.05.2013'!Yazdırma_Başlıkları</vt:lpstr>
    </vt:vector>
  </TitlesOfParts>
  <Company>Tigem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Tigem</dc:creator>
  <cp:lastModifiedBy>tic4</cp:lastModifiedBy>
  <cp:lastPrinted>2013-11-27T13:36:25Z</cp:lastPrinted>
  <dcterms:created xsi:type="dcterms:W3CDTF">2006-01-18T08:23:17Z</dcterms:created>
  <dcterms:modified xsi:type="dcterms:W3CDTF">2013-12-03T13:03:35Z</dcterms:modified>
</cp:coreProperties>
</file>